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Przetargi\PUBLICZNE 2025\432402853 Dostawa pomp i zespołów pompowych  zatapialnych odwadniających i szlamowych\SWZ\"/>
    </mc:Choice>
  </mc:AlternateContent>
  <xr:revisionPtr revIDLastSave="0" documentId="13_ncr:1_{5BA48F58-31A7-429B-B01C-81CBB6601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</sheets>
  <calcPr calcId="191029"/>
</workbook>
</file>

<file path=xl/calcChain.xml><?xml version="1.0" encoding="utf-8"?>
<calcChain xmlns="http://schemas.openxmlformats.org/spreadsheetml/2006/main">
  <c r="AJ39" i="1" l="1"/>
  <c r="P20" i="1"/>
  <c r="P19" i="1"/>
  <c r="H28" i="1" l="1"/>
  <c r="H27" i="1"/>
  <c r="F24" i="1"/>
  <c r="F23" i="1"/>
  <c r="H19" i="1"/>
  <c r="H20" i="1"/>
  <c r="H21" i="1"/>
  <c r="F14" i="1"/>
  <c r="F13" i="1"/>
  <c r="R14" i="1" l="1"/>
  <c r="R25" i="1" l="1"/>
  <c r="R19" i="1"/>
  <c r="F19" i="1"/>
  <c r="Z19" i="1" l="1"/>
  <c r="V19" i="1"/>
  <c r="P14" i="1"/>
  <c r="D25" i="1"/>
  <c r="J20" i="1" l="1"/>
  <c r="J16" i="1"/>
  <c r="D28" i="1"/>
  <c r="D16" i="1"/>
  <c r="D14" i="1"/>
  <c r="AH19" i="1" l="1"/>
  <c r="Z14" i="1"/>
  <c r="V36" i="1"/>
  <c r="V20" i="1"/>
  <c r="T20" i="1" l="1"/>
  <c r="P13" i="1"/>
  <c r="R20" i="1" l="1"/>
  <c r="R13" i="1"/>
  <c r="D19" i="1" l="1"/>
  <c r="P25" i="1" l="1"/>
  <c r="AJ37" i="1" l="1"/>
  <c r="F35" i="1"/>
  <c r="H35" i="1"/>
  <c r="J35" i="1"/>
  <c r="L35" i="1"/>
  <c r="N35" i="1"/>
  <c r="P35" i="1"/>
  <c r="R35" i="1"/>
  <c r="T35" i="1"/>
  <c r="V35" i="1"/>
  <c r="X35" i="1"/>
  <c r="Z35" i="1"/>
  <c r="AB35" i="1"/>
  <c r="AD35" i="1"/>
  <c r="AF35" i="1"/>
  <c r="AH35" i="1"/>
  <c r="D35" i="1"/>
  <c r="F30" i="1"/>
  <c r="H30" i="1"/>
  <c r="J30" i="1"/>
  <c r="L30" i="1"/>
  <c r="N30" i="1"/>
  <c r="P30" i="1"/>
  <c r="R30" i="1"/>
  <c r="T30" i="1"/>
  <c r="V30" i="1"/>
  <c r="X30" i="1"/>
  <c r="Z30" i="1"/>
  <c r="AB30" i="1"/>
  <c r="AD30" i="1"/>
  <c r="AF30" i="1"/>
  <c r="AH30" i="1"/>
  <c r="D30" i="1"/>
  <c r="F22" i="1"/>
  <c r="F40" i="1" s="1"/>
  <c r="H22" i="1"/>
  <c r="H40" i="1" s="1"/>
  <c r="J22" i="1"/>
  <c r="J40" i="1" s="1"/>
  <c r="L22" i="1"/>
  <c r="L40" i="1" s="1"/>
  <c r="N22" i="1"/>
  <c r="N40" i="1" s="1"/>
  <c r="P22" i="1"/>
  <c r="P40" i="1" s="1"/>
  <c r="R22" i="1"/>
  <c r="R40" i="1" s="1"/>
  <c r="T22" i="1"/>
  <c r="T40" i="1" s="1"/>
  <c r="V22" i="1"/>
  <c r="V40" i="1" s="1"/>
  <c r="X22" i="1"/>
  <c r="X40" i="1" s="1"/>
  <c r="Z22" i="1"/>
  <c r="Z40" i="1" s="1"/>
  <c r="AB22" i="1"/>
  <c r="AB40" i="1" s="1"/>
  <c r="AD22" i="1"/>
  <c r="AD40" i="1" s="1"/>
  <c r="AF22" i="1"/>
  <c r="AF40" i="1" s="1"/>
  <c r="AH22" i="1"/>
  <c r="AH40" i="1" s="1"/>
  <c r="D22" i="1"/>
  <c r="D40" i="1" s="1"/>
  <c r="F18" i="1"/>
  <c r="H18" i="1"/>
  <c r="J18" i="1"/>
  <c r="L18" i="1"/>
  <c r="N18" i="1"/>
  <c r="P18" i="1"/>
  <c r="R18" i="1"/>
  <c r="T18" i="1"/>
  <c r="V18" i="1"/>
  <c r="X18" i="1"/>
  <c r="Z18" i="1"/>
  <c r="AB18" i="1"/>
  <c r="AD18" i="1"/>
  <c r="AF18" i="1"/>
  <c r="AH18" i="1"/>
  <c r="D18" i="1"/>
  <c r="F15" i="1"/>
  <c r="H15" i="1"/>
  <c r="J15" i="1"/>
  <c r="L15" i="1"/>
  <c r="N15" i="1"/>
  <c r="P15" i="1"/>
  <c r="R15" i="1"/>
  <c r="T15" i="1"/>
  <c r="V15" i="1"/>
  <c r="X15" i="1"/>
  <c r="Z15" i="1"/>
  <c r="AB15" i="1"/>
  <c r="AD15" i="1"/>
  <c r="AF15" i="1"/>
  <c r="AH15" i="1"/>
  <c r="D15" i="1"/>
  <c r="F12" i="1"/>
  <c r="H12" i="1"/>
  <c r="J12" i="1"/>
  <c r="L12" i="1"/>
  <c r="N12" i="1"/>
  <c r="P12" i="1"/>
  <c r="R12" i="1"/>
  <c r="T12" i="1"/>
  <c r="V12" i="1"/>
  <c r="X12" i="1"/>
  <c r="Z12" i="1"/>
  <c r="AB12" i="1"/>
  <c r="AD12" i="1"/>
  <c r="AF12" i="1"/>
  <c r="AH12" i="1"/>
  <c r="D12" i="1"/>
  <c r="AJ17" i="1"/>
  <c r="AJ20" i="1"/>
  <c r="AJ21" i="1"/>
  <c r="AJ23" i="1"/>
  <c r="AJ26" i="1"/>
  <c r="AJ27" i="1"/>
  <c r="AJ28" i="1"/>
  <c r="AJ29" i="1"/>
  <c r="AJ31" i="1"/>
  <c r="AJ32" i="1"/>
  <c r="AJ33" i="1"/>
  <c r="AJ34" i="1"/>
  <c r="AJ24" i="1" l="1"/>
  <c r="AJ12" i="1"/>
  <c r="AJ36" i="1"/>
  <c r="AJ35" i="1"/>
  <c r="AJ14" i="1"/>
  <c r="AJ16" i="1"/>
  <c r="AJ30" i="1"/>
  <c r="AJ15" i="1"/>
  <c r="AJ13" i="1"/>
  <c r="AJ19" i="1"/>
  <c r="AJ25" i="1"/>
  <c r="AJ38" i="1" l="1"/>
  <c r="AJ22" i="1"/>
  <c r="AJ40" i="1" s="1"/>
  <c r="AJ18" i="1"/>
</calcChain>
</file>

<file path=xl/sharedStrings.xml><?xml version="1.0" encoding="utf-8"?>
<sst xmlns="http://schemas.openxmlformats.org/spreadsheetml/2006/main" count="232" uniqueCount="148">
  <si>
    <t>dotyczy:</t>
  </si>
  <si>
    <t>w okresie:</t>
  </si>
  <si>
    <t>18 miesięcy</t>
  </si>
  <si>
    <t>Pozycja FO</t>
  </si>
  <si>
    <t>3 m-c</t>
  </si>
  <si>
    <t>4 m-c</t>
  </si>
  <si>
    <t>5 m-c</t>
  </si>
  <si>
    <t>6 m-c</t>
  </si>
  <si>
    <t>7 m-c</t>
  </si>
  <si>
    <t>8 m-c</t>
  </si>
  <si>
    <t>9 m-c</t>
  </si>
  <si>
    <t>10 m-c</t>
  </si>
  <si>
    <t>11 m-c</t>
  </si>
  <si>
    <t>12 m-c</t>
  </si>
  <si>
    <t>13 m-c</t>
  </si>
  <si>
    <t>14 m-c</t>
  </si>
  <si>
    <t>15 m-c</t>
  </si>
  <si>
    <t>16 m-c</t>
  </si>
  <si>
    <t>17 m-c</t>
  </si>
  <si>
    <t>18 m-c</t>
  </si>
  <si>
    <t>Razem</t>
  </si>
  <si>
    <t>ZADANIE</t>
  </si>
  <si>
    <t>Wyszczególnienie</t>
  </si>
  <si>
    <t>szt.</t>
  </si>
  <si>
    <t>Ruch</t>
  </si>
  <si>
    <t>Zadanie 1 - Dostawa pomp zatapialnych  wirowych typu P-1BA lub równoważnych</t>
  </si>
  <si>
    <t>1.1</t>
  </si>
  <si>
    <t>Pompa P-1BA</t>
  </si>
  <si>
    <t>1.2</t>
  </si>
  <si>
    <t>Pompa P-1BA soloodporna</t>
  </si>
  <si>
    <t>2.1</t>
  </si>
  <si>
    <t>2.2</t>
  </si>
  <si>
    <t>Pompa P-3CC/II Ex soloodporna</t>
  </si>
  <si>
    <t>Pompa P-3CA/IIS</t>
  </si>
  <si>
    <t>Zadanie 3 -Dostawa pomp zatapialnych wirowych typu P-2 oraz 6NZ lub równoważnych.</t>
  </si>
  <si>
    <t>3.1</t>
  </si>
  <si>
    <t>3.2</t>
  </si>
  <si>
    <t>Pompa P-2BA soloodporna</t>
  </si>
  <si>
    <t>3.3</t>
  </si>
  <si>
    <t>Pompa 6NZ15 soloodporna</t>
  </si>
  <si>
    <t>Zadanie 4 - Dostawa  pomp szlamowych typu PSZ  lub równoważnych</t>
  </si>
  <si>
    <t>4.1</t>
  </si>
  <si>
    <t>Pompa PZ-22GDz soloodporna</t>
  </si>
  <si>
    <t>4.2</t>
  </si>
  <si>
    <t>Pompa PSZ – 50C2z</t>
  </si>
  <si>
    <t>4.3</t>
  </si>
  <si>
    <t>Pompa PSZ – 80A2n soloodporna</t>
  </si>
  <si>
    <t>4.4</t>
  </si>
  <si>
    <t>Pompa PSZ – 100Cz</t>
  </si>
  <si>
    <t>4.5</t>
  </si>
  <si>
    <t>4.6</t>
  </si>
  <si>
    <t>Pompa PSZ – 65D4z</t>
  </si>
  <si>
    <t>4.7</t>
  </si>
  <si>
    <t>Pompa PSZ – 125DCz</t>
  </si>
  <si>
    <t>Pompa PSZ - 150DAz</t>
  </si>
  <si>
    <t>Pompa typoszeregu HC-200</t>
  </si>
  <si>
    <t>5.1</t>
  </si>
  <si>
    <t>5.2</t>
  </si>
  <si>
    <t>5.3</t>
  </si>
  <si>
    <t>6.1</t>
  </si>
  <si>
    <t>KRDX45.5-50</t>
  </si>
  <si>
    <t>H - Ruch Halemba</t>
  </si>
  <si>
    <t xml:space="preserve">MW - Mysłowice-Wesola </t>
  </si>
  <si>
    <t>S - Sośnica</t>
  </si>
  <si>
    <t>J - Ruch Jankowice</t>
  </si>
  <si>
    <t>P - Ruch Piast</t>
  </si>
  <si>
    <t>B - Bielszowice</t>
  </si>
  <si>
    <t>M - Ruch Marcel</t>
  </si>
  <si>
    <t>Z - Ruch Ziemowit</t>
  </si>
  <si>
    <t>BS - Bolesław Śmiały</t>
  </si>
  <si>
    <t>R - Ruch Rydułtowy</t>
  </si>
  <si>
    <t>CH- Ruch Chwałowice</t>
  </si>
  <si>
    <t xml:space="preserve">Pompa zatapialna BS 2125.690 HT </t>
  </si>
  <si>
    <t>6.2</t>
  </si>
  <si>
    <t>KTV2-80PY</t>
  </si>
  <si>
    <t>Harmonogram dostaw opcjonalnych</t>
  </si>
  <si>
    <t xml:space="preserve">Pompa P-2BA </t>
  </si>
  <si>
    <t>Zadanie 5. Dostawa pomp zatapialnych typu BS  lub równoważnych</t>
  </si>
  <si>
    <t>Zadanie 6. Dostawa pomp zatapialnych szlamowych lub równoważnych</t>
  </si>
  <si>
    <t>Z1</t>
  </si>
  <si>
    <t>Z7</t>
  </si>
  <si>
    <t>Z3</t>
  </si>
  <si>
    <t>B1</t>
  </si>
  <si>
    <t>Z1,B1</t>
  </si>
  <si>
    <t>BS1</t>
  </si>
  <si>
    <t>Z7,BS10</t>
  </si>
  <si>
    <t>BS2</t>
  </si>
  <si>
    <t>Ch2</t>
  </si>
  <si>
    <t>Ch1</t>
  </si>
  <si>
    <t>H1</t>
  </si>
  <si>
    <t>H2</t>
  </si>
  <si>
    <t>Ch1,H2</t>
  </si>
  <si>
    <t>H3</t>
  </si>
  <si>
    <t>J1</t>
  </si>
  <si>
    <t>Z1,J1</t>
  </si>
  <si>
    <t>Ch1,J1</t>
  </si>
  <si>
    <t>M2</t>
  </si>
  <si>
    <t>Ch1,M2</t>
  </si>
  <si>
    <t>M1</t>
  </si>
  <si>
    <t>Ch1,M1</t>
  </si>
  <si>
    <t>M3</t>
  </si>
  <si>
    <t>MS - Murcki-Staszic</t>
  </si>
  <si>
    <t>W - Wujek</t>
  </si>
  <si>
    <t>MS1</t>
  </si>
  <si>
    <t>Ch1,M3,MS1</t>
  </si>
  <si>
    <t>W1</t>
  </si>
  <si>
    <t>J1,MS1</t>
  </si>
  <si>
    <t>BS1,MW1</t>
  </si>
  <si>
    <t>MW2</t>
  </si>
  <si>
    <t>Ch1,MW1</t>
  </si>
  <si>
    <t>MW1</t>
  </si>
  <si>
    <t>J1,MW1</t>
  </si>
  <si>
    <t>H1,MW2</t>
  </si>
  <si>
    <t>Z2,P1</t>
  </si>
  <si>
    <t>P1</t>
  </si>
  <si>
    <t>P10</t>
  </si>
  <si>
    <t>Z2,B1,P5</t>
  </si>
  <si>
    <t>Ch1,M5,P10</t>
  </si>
  <si>
    <t>J1,M6,MS1,P11</t>
  </si>
  <si>
    <t>R1</t>
  </si>
  <si>
    <t>R4</t>
  </si>
  <si>
    <t>Z5,Ch1,J1,S8</t>
  </si>
  <si>
    <t>S1</t>
  </si>
  <si>
    <t>Z2,BS1,H3,S6</t>
  </si>
  <si>
    <t>Z5,BS9,H2,MS1,S7</t>
  </si>
  <si>
    <t>P1,S1</t>
  </si>
  <si>
    <t>B2</t>
  </si>
  <si>
    <t>B3,Ch2</t>
  </si>
  <si>
    <t>Z4,B2,S8</t>
  </si>
  <si>
    <t>B3</t>
  </si>
  <si>
    <t>Z5,P1,B2</t>
  </si>
  <si>
    <t>H1,B2</t>
  </si>
  <si>
    <t>H2,B4</t>
  </si>
  <si>
    <t>Z5, B1</t>
  </si>
  <si>
    <t>Ch1, B1</t>
  </si>
  <si>
    <t>Załącznik nr 5.1 do IPU</t>
  </si>
  <si>
    <t>„Dostawa pomp i zespołów pompowych zatapialnych, odwadniających i szlamowych dla Oddziałów PGG S.A. w okresie 18 m-cy ”, nr sprawy: 432402853</t>
  </si>
  <si>
    <t>5.4</t>
  </si>
  <si>
    <t>Pompa typoszeregu Flygt BS 2201.692 HT</t>
  </si>
  <si>
    <t>Zadanie 2 - Dostawa pomp zatapialnych  wirowych typu P-CC lub równoważnych</t>
  </si>
  <si>
    <r>
      <t xml:space="preserve">Pompa zatapialna BS 2201.690 HT </t>
    </r>
    <r>
      <rPr>
        <sz val="12"/>
        <color indexed="10"/>
        <rFont val="Arial"/>
        <family val="2"/>
        <charset val="238"/>
      </rPr>
      <t xml:space="preserve"> </t>
    </r>
  </si>
  <si>
    <r>
      <t xml:space="preserve">Pompa zatapialna BS 2400.591HT </t>
    </r>
    <r>
      <rPr>
        <sz val="12"/>
        <color indexed="10"/>
        <rFont val="Arial"/>
        <family val="2"/>
        <charset val="238"/>
      </rPr>
      <t xml:space="preserve"> </t>
    </r>
  </si>
  <si>
    <t>7.1</t>
  </si>
  <si>
    <t>Zadanie 7 - Dostawa pomp typu HC lub równoważnych</t>
  </si>
  <si>
    <t>TERMIN REALIZACJI</t>
  </si>
  <si>
    <t>18 tygodni od daty przekaznia zamówienia Wykonawcy</t>
  </si>
  <si>
    <t>16 tygodni od daty przekaznia zamówienia Wykonawcy</t>
  </si>
  <si>
    <t>8 tygodni od daty przekaznia zamówienia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</si>
</sst>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#,##0.00&quot;      &quot;;\-#,##0.00&quot;      &quot;;&quot; -&quot;#&quot;      &quot;;\ @\ "/>
    <numFmt numFmtId="165" formatCode="#,##0.00\ [$zł-415];[Red]\-#,##0.00\ [$zł-415]"/>
    <numFmt numFmtId="166" formatCode="\ #,##0.00&quot; zł &quot;;\-#,##0.00&quot; zł &quot;;&quot; -&quot;#&quot; zł &quot;;\ @\ "/>
    <numFmt numFmtId="167" formatCode="\ #,##0.00\ ;\-#,##0.00\ ;&quot; -&quot;#\ ;\ @\ "/>
  </numFmts>
  <fonts count="22"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1"/>
      <color indexed="8"/>
      <name val="Czcionka tekstu podstawowego"/>
      <charset val="238"/>
    </font>
    <font>
      <sz val="11"/>
      <color indexed="8"/>
      <name val="Calibri"/>
      <family val="2"/>
      <charset val="238"/>
    </font>
    <font>
      <b/>
      <i/>
      <u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i/>
      <sz val="20"/>
      <color indexed="8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31"/>
      </patternFill>
    </fill>
    <fill>
      <patternFill patternType="solid">
        <fgColor indexed="31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4" fillId="0" borderId="0"/>
    <xf numFmtId="0" fontId="5" fillId="0" borderId="0"/>
    <xf numFmtId="165" fontId="5" fillId="0" borderId="0"/>
    <xf numFmtId="166" fontId="1" fillId="0" borderId="0"/>
    <xf numFmtId="167" fontId="1" fillId="0" borderId="0"/>
  </cellStyleXfs>
  <cellXfs count="120">
    <xf numFmtId="0" fontId="0" fillId="0" borderId="0" xfId="0"/>
    <xf numFmtId="0" fontId="6" fillId="0" borderId="0" xfId="4" applyFont="1" applyProtection="1"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7" fillId="2" borderId="0" xfId="4" applyFont="1" applyFill="1" applyProtection="1">
      <protection locked="0"/>
    </xf>
    <xf numFmtId="0" fontId="9" fillId="0" borderId="1" xfId="4" applyFont="1" applyBorder="1" applyAlignment="1" applyProtection="1">
      <alignment horizontal="right" vertical="center"/>
      <protection locked="0"/>
    </xf>
    <xf numFmtId="0" fontId="9" fillId="0" borderId="0" xfId="4" applyFont="1" applyAlignment="1" applyProtection="1">
      <alignment horizontal="right" vertical="center"/>
      <protection locked="0"/>
    </xf>
    <xf numFmtId="0" fontId="9" fillId="0" borderId="0" xfId="4" applyFont="1" applyProtection="1"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vertical="center"/>
      <protection locked="0"/>
    </xf>
    <xf numFmtId="0" fontId="11" fillId="2" borderId="3" xfId="4" applyFont="1" applyFill="1" applyBorder="1" applyAlignment="1">
      <alignment horizontal="center" vertical="center" wrapText="1"/>
    </xf>
    <xf numFmtId="0" fontId="11" fillId="2" borderId="0" xfId="4" applyFont="1" applyFill="1" applyAlignment="1">
      <alignment horizontal="center" vertical="center" wrapText="1"/>
    </xf>
    <xf numFmtId="0" fontId="12" fillId="2" borderId="4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3" fillId="3" borderId="2" xfId="4" applyFont="1" applyFill="1" applyBorder="1" applyAlignment="1">
      <alignment horizontal="center" vertical="center" wrapText="1"/>
    </xf>
    <xf numFmtId="0" fontId="13" fillId="3" borderId="6" xfId="4" applyFont="1" applyFill="1" applyBorder="1" applyAlignment="1">
      <alignment horizontal="center" vertical="center" wrapText="1"/>
    </xf>
    <xf numFmtId="0" fontId="13" fillId="2" borderId="7" xfId="4" applyFont="1" applyFill="1" applyBorder="1" applyAlignment="1">
      <alignment horizontal="center" vertical="center" wrapText="1"/>
    </xf>
    <xf numFmtId="0" fontId="13" fillId="2" borderId="8" xfId="4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 wrapText="1"/>
    </xf>
    <xf numFmtId="0" fontId="13" fillId="2" borderId="9" xfId="4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horizontal="center" vertical="center" wrapText="1"/>
    </xf>
    <xf numFmtId="0" fontId="6" fillId="2" borderId="0" xfId="4" applyFont="1" applyFill="1" applyProtection="1">
      <protection locked="0"/>
    </xf>
    <xf numFmtId="0" fontId="13" fillId="2" borderId="2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1" fillId="0" borderId="0" xfId="4" applyFont="1" applyProtection="1">
      <protection locked="0"/>
    </xf>
    <xf numFmtId="0" fontId="6" fillId="0" borderId="2" xfId="4" applyFont="1" applyBorder="1" applyAlignment="1" applyProtection="1">
      <alignment horizontal="center" vertical="center"/>
      <protection locked="0"/>
    </xf>
    <xf numFmtId="0" fontId="6" fillId="0" borderId="1" xfId="4" applyFont="1" applyBorder="1" applyAlignment="1" applyProtection="1">
      <alignment horizontal="center" vertical="center"/>
      <protection locked="0"/>
    </xf>
    <xf numFmtId="0" fontId="6" fillId="0" borderId="2" xfId="4" applyFont="1" applyBorder="1" applyAlignment="1" applyProtection="1">
      <alignment horizontal="center" vertical="center" wrapText="1"/>
      <protection locked="0"/>
    </xf>
    <xf numFmtId="0" fontId="13" fillId="0" borderId="2" xfId="4" applyFont="1" applyBorder="1" applyAlignment="1" applyProtection="1">
      <alignment horizontal="center" vertical="center"/>
      <protection locked="0"/>
    </xf>
    <xf numFmtId="0" fontId="6" fillId="0" borderId="4" xfId="4" applyFont="1" applyBorder="1" applyAlignment="1" applyProtection="1">
      <alignment horizontal="center" vertical="center"/>
      <protection locked="0"/>
    </xf>
    <xf numFmtId="0" fontId="6" fillId="0" borderId="5" xfId="4" applyFont="1" applyBorder="1" applyAlignment="1" applyProtection="1">
      <alignment horizontal="center" vertical="center"/>
      <protection locked="0"/>
    </xf>
    <xf numFmtId="0" fontId="6" fillId="3" borderId="2" xfId="4" applyFont="1" applyFill="1" applyBorder="1" applyAlignment="1" applyProtection="1">
      <alignment horizontal="center" vertical="center"/>
      <protection locked="0"/>
    </xf>
    <xf numFmtId="0" fontId="13" fillId="0" borderId="2" xfId="4" applyFont="1" applyBorder="1" applyAlignment="1">
      <alignment horizontal="center" vertical="center" wrapText="1"/>
    </xf>
    <xf numFmtId="0" fontId="6" fillId="0" borderId="7" xfId="4" applyFont="1" applyBorder="1" applyAlignment="1" applyProtection="1">
      <alignment horizontal="center" vertical="center"/>
      <protection locked="0"/>
    </xf>
    <xf numFmtId="3" fontId="12" fillId="4" borderId="7" xfId="4" applyNumberFormat="1" applyFont="1" applyFill="1" applyBorder="1" applyAlignment="1">
      <alignment horizontal="center" vertical="center" wrapText="1"/>
    </xf>
    <xf numFmtId="0" fontId="15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left" vertical="center"/>
      <protection locked="0"/>
    </xf>
    <xf numFmtId="0" fontId="16" fillId="0" borderId="2" xfId="4" applyFont="1" applyBorder="1" applyAlignment="1" applyProtection="1">
      <alignment horizontal="center" vertical="center"/>
      <protection locked="0"/>
    </xf>
    <xf numFmtId="0" fontId="17" fillId="2" borderId="7" xfId="4" applyFont="1" applyFill="1" applyBorder="1" applyAlignment="1">
      <alignment horizontal="center" vertical="center" wrapText="1"/>
    </xf>
    <xf numFmtId="0" fontId="16" fillId="0" borderId="1" xfId="4" applyFont="1" applyBorder="1" applyAlignment="1" applyProtection="1">
      <alignment horizontal="center" vertical="center"/>
      <protection locked="0"/>
    </xf>
    <xf numFmtId="0" fontId="17" fillId="2" borderId="2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 wrapText="1"/>
    </xf>
    <xf numFmtId="0" fontId="16" fillId="0" borderId="7" xfId="4" applyFont="1" applyBorder="1" applyAlignment="1" applyProtection="1">
      <alignment horizontal="center" vertical="center"/>
      <protection locked="0"/>
    </xf>
    <xf numFmtId="0" fontId="16" fillId="0" borderId="8" xfId="4" applyFont="1" applyBorder="1" applyAlignment="1" applyProtection="1">
      <alignment horizontal="center" vertical="center"/>
      <protection locked="0"/>
    </xf>
    <xf numFmtId="3" fontId="18" fillId="4" borderId="7" xfId="4" applyNumberFormat="1" applyFont="1" applyFill="1" applyBorder="1" applyAlignment="1">
      <alignment horizontal="center" vertical="center" wrapText="1"/>
    </xf>
    <xf numFmtId="0" fontId="16" fillId="0" borderId="0" xfId="4" applyFont="1" applyAlignment="1" applyProtection="1">
      <alignment horizontal="center" vertical="center"/>
      <protection locked="0"/>
    </xf>
    <xf numFmtId="0" fontId="6" fillId="0" borderId="13" xfId="4" applyFont="1" applyBorder="1" applyAlignment="1" applyProtection="1">
      <alignment horizontal="center" vertical="center"/>
      <protection locked="0"/>
    </xf>
    <xf numFmtId="0" fontId="16" fillId="0" borderId="8" xfId="4" applyFont="1" applyBorder="1" applyAlignment="1" applyProtection="1">
      <alignment horizontal="center" vertical="center" wrapText="1"/>
      <protection locked="0"/>
    </xf>
    <xf numFmtId="0" fontId="13" fillId="0" borderId="2" xfId="4" applyFont="1" applyBorder="1" applyAlignment="1" applyProtection="1">
      <alignment horizontal="center" vertical="center" wrapText="1"/>
      <protection locked="0"/>
    </xf>
    <xf numFmtId="0" fontId="10" fillId="0" borderId="2" xfId="4" applyFont="1" applyBorder="1" applyAlignment="1" applyProtection="1">
      <alignment vertical="center"/>
      <protection locked="0"/>
    </xf>
    <xf numFmtId="0" fontId="20" fillId="0" borderId="0" xfId="4" applyFont="1" applyAlignment="1" applyProtection="1">
      <alignment horizontal="right" vertical="center"/>
      <protection locked="0"/>
    </xf>
    <xf numFmtId="0" fontId="10" fillId="0" borderId="2" xfId="4" applyFont="1" applyBorder="1" applyAlignment="1" applyProtection="1">
      <alignment vertical="center" wrapText="1"/>
      <protection locked="0"/>
    </xf>
    <xf numFmtId="0" fontId="8" fillId="0" borderId="11" xfId="4" applyFont="1" applyBorder="1" applyAlignment="1" applyProtection="1">
      <alignment vertical="center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0" fontId="6" fillId="0" borderId="15" xfId="4" applyFont="1" applyBorder="1" applyAlignment="1" applyProtection="1">
      <alignment horizontal="center" vertical="center"/>
      <protection locked="0"/>
    </xf>
    <xf numFmtId="0" fontId="6" fillId="0" borderId="9" xfId="4" applyFont="1" applyBorder="1" applyAlignment="1" applyProtection="1">
      <alignment horizontal="center" vertical="center"/>
      <protection locked="0"/>
    </xf>
    <xf numFmtId="0" fontId="13" fillId="2" borderId="13" xfId="4" applyFont="1" applyFill="1" applyBorder="1" applyAlignment="1">
      <alignment horizontal="center" vertical="center" wrapText="1"/>
    </xf>
    <xf numFmtId="0" fontId="13" fillId="2" borderId="10" xfId="4" applyFont="1" applyFill="1" applyBorder="1" applyAlignment="1">
      <alignment horizontal="center" vertical="center" wrapText="1"/>
    </xf>
    <xf numFmtId="0" fontId="13" fillId="2" borderId="6" xfId="4" applyFont="1" applyFill="1" applyBorder="1" applyAlignment="1">
      <alignment horizontal="center" vertical="center" wrapText="1"/>
    </xf>
    <xf numFmtId="0" fontId="6" fillId="0" borderId="6" xfId="4" applyFont="1" applyBorder="1" applyAlignment="1" applyProtection="1">
      <alignment horizontal="center" vertical="center"/>
      <protection locked="0"/>
    </xf>
    <xf numFmtId="0" fontId="6" fillId="0" borderId="10" xfId="4" applyFont="1" applyBorder="1" applyAlignment="1" applyProtection="1">
      <alignment horizontal="center" vertical="center"/>
      <protection locked="0"/>
    </xf>
    <xf numFmtId="0" fontId="6" fillId="3" borderId="6" xfId="4" applyFont="1" applyFill="1" applyBorder="1" applyAlignment="1" applyProtection="1">
      <alignment horizontal="center" vertical="center"/>
      <protection locked="0"/>
    </xf>
    <xf numFmtId="0" fontId="6" fillId="0" borderId="14" xfId="4" applyFont="1" applyBorder="1" applyAlignment="1" applyProtection="1">
      <alignment horizontal="center"/>
      <protection locked="0"/>
    </xf>
    <xf numFmtId="0" fontId="6" fillId="0" borderId="14" xfId="4" applyFont="1" applyBorder="1" applyAlignment="1" applyProtection="1">
      <alignment wrapText="1"/>
      <protection locked="0"/>
    </xf>
    <xf numFmtId="0" fontId="6" fillId="2" borderId="14" xfId="4" applyFont="1" applyFill="1" applyBorder="1" applyAlignment="1" applyProtection="1">
      <alignment horizontal="center"/>
      <protection locked="0"/>
    </xf>
    <xf numFmtId="0" fontId="6" fillId="2" borderId="14" xfId="4" applyFont="1" applyFill="1" applyBorder="1" applyAlignment="1" applyProtection="1">
      <alignment wrapText="1"/>
      <protection locked="0"/>
    </xf>
    <xf numFmtId="0" fontId="6" fillId="0" borderId="14" xfId="4" applyFont="1" applyBorder="1" applyAlignment="1" applyProtection="1">
      <alignment horizontal="left" wrapText="1"/>
      <protection locked="0"/>
    </xf>
    <xf numFmtId="0" fontId="6" fillId="2" borderId="14" xfId="4" applyFont="1" applyFill="1" applyBorder="1" applyProtection="1">
      <protection locked="0"/>
    </xf>
    <xf numFmtId="0" fontId="11" fillId="3" borderId="14" xfId="4" applyFont="1" applyFill="1" applyBorder="1" applyAlignment="1" applyProtection="1">
      <alignment horizontal="left" vertical="center"/>
      <protection locked="0"/>
    </xf>
    <xf numFmtId="0" fontId="11" fillId="3" borderId="14" xfId="4" applyFont="1" applyFill="1" applyBorder="1" applyAlignment="1" applyProtection="1">
      <alignment wrapText="1"/>
      <protection locked="0"/>
    </xf>
    <xf numFmtId="0" fontId="11" fillId="3" borderId="10" xfId="4" applyFont="1" applyFill="1" applyBorder="1" applyProtection="1">
      <protection locked="0"/>
    </xf>
    <xf numFmtId="0" fontId="11" fillId="3" borderId="5" xfId="4" applyFont="1" applyFill="1" applyBorder="1" applyAlignment="1" applyProtection="1">
      <alignment wrapText="1"/>
      <protection locked="0"/>
    </xf>
    <xf numFmtId="0" fontId="11" fillId="3" borderId="14" xfId="4" applyFont="1" applyFill="1" applyBorder="1" applyProtection="1">
      <protection locked="0"/>
    </xf>
    <xf numFmtId="49" fontId="6" fillId="0" borderId="14" xfId="4" applyNumberFormat="1" applyFont="1" applyBorder="1" applyAlignment="1" applyProtection="1">
      <alignment horizontal="center" vertical="center"/>
      <protection locked="0"/>
    </xf>
    <xf numFmtId="0" fontId="6" fillId="0" borderId="14" xfId="4" applyFont="1" applyBorder="1" applyAlignment="1" applyProtection="1">
      <alignment vertical="center" wrapText="1"/>
      <protection locked="0"/>
    </xf>
    <xf numFmtId="0" fontId="6" fillId="0" borderId="14" xfId="4" applyFont="1" applyBorder="1" applyAlignment="1" applyProtection="1">
      <alignment horizontal="left" vertical="center" wrapText="1"/>
      <protection locked="0"/>
    </xf>
    <xf numFmtId="0" fontId="6" fillId="2" borderId="1" xfId="4" applyFont="1" applyFill="1" applyBorder="1" applyAlignment="1" applyProtection="1">
      <alignment horizontal="center" vertical="center"/>
      <protection locked="0"/>
    </xf>
    <xf numFmtId="49" fontId="6" fillId="0" borderId="16" xfId="4" applyNumberFormat="1" applyFont="1" applyBorder="1" applyAlignment="1" applyProtection="1">
      <alignment horizontal="center" vertical="center"/>
      <protection locked="0"/>
    </xf>
    <xf numFmtId="0" fontId="6" fillId="0" borderId="16" xfId="4" applyFont="1" applyBorder="1" applyAlignment="1" applyProtection="1">
      <alignment horizontal="left" vertical="center" wrapText="1"/>
      <protection locked="0"/>
    </xf>
    <xf numFmtId="3" fontId="12" fillId="4" borderId="17" xfId="4" applyNumberFormat="1" applyFont="1" applyFill="1" applyBorder="1" applyAlignment="1">
      <alignment horizontal="center" vertical="center" wrapText="1"/>
    </xf>
    <xf numFmtId="3" fontId="6" fillId="0" borderId="0" xfId="4" applyNumberFormat="1" applyFont="1" applyAlignment="1" applyProtection="1">
      <alignment horizontal="center" vertical="center"/>
      <protection locked="0"/>
    </xf>
    <xf numFmtId="0" fontId="13" fillId="3" borderId="12" xfId="4" applyFont="1" applyFill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 wrapText="1"/>
    </xf>
    <xf numFmtId="0" fontId="6" fillId="0" borderId="14" xfId="4" applyFont="1" applyBorder="1" applyProtection="1">
      <protection locked="0"/>
    </xf>
    <xf numFmtId="0" fontId="6" fillId="6" borderId="14" xfId="4" applyFont="1" applyFill="1" applyBorder="1" applyProtection="1">
      <protection locked="0"/>
    </xf>
    <xf numFmtId="0" fontId="6" fillId="8" borderId="14" xfId="4" applyFont="1" applyFill="1" applyBorder="1" applyAlignment="1" applyProtection="1">
      <alignment horizontal="center" vertical="center" wrapText="1"/>
      <protection locked="0"/>
    </xf>
    <xf numFmtId="0" fontId="6" fillId="9" borderId="16" xfId="4" applyFont="1" applyFill="1" applyBorder="1" applyAlignment="1" applyProtection="1">
      <alignment horizontal="center" vertical="center" wrapText="1"/>
      <protection locked="0"/>
    </xf>
    <xf numFmtId="0" fontId="6" fillId="9" borderId="18" xfId="4" applyFont="1" applyFill="1" applyBorder="1" applyAlignment="1" applyProtection="1">
      <alignment horizontal="center" vertical="center" wrapText="1"/>
      <protection locked="0"/>
    </xf>
    <xf numFmtId="0" fontId="6" fillId="9" borderId="17" xfId="4" applyFont="1" applyFill="1" applyBorder="1" applyAlignment="1" applyProtection="1">
      <alignment horizontal="center" vertical="center" wrapText="1"/>
      <protection locked="0"/>
    </xf>
    <xf numFmtId="0" fontId="6" fillId="8" borderId="16" xfId="4" applyFont="1" applyFill="1" applyBorder="1" applyAlignment="1" applyProtection="1">
      <alignment horizontal="center" vertical="center" wrapText="1"/>
      <protection locked="0"/>
    </xf>
    <xf numFmtId="0" fontId="6" fillId="8" borderId="18" xfId="4" applyFont="1" applyFill="1" applyBorder="1" applyAlignment="1" applyProtection="1">
      <alignment horizontal="center" vertical="center" wrapText="1"/>
      <protection locked="0"/>
    </xf>
    <xf numFmtId="0" fontId="6" fillId="8" borderId="17" xfId="4" applyFont="1" applyFill="1" applyBorder="1" applyAlignment="1" applyProtection="1">
      <alignment horizontal="center" vertical="center" wrapText="1"/>
      <protection locked="0"/>
    </xf>
    <xf numFmtId="0" fontId="6" fillId="7" borderId="16" xfId="4" applyFont="1" applyFill="1" applyBorder="1" applyAlignment="1" applyProtection="1">
      <alignment horizontal="center" vertical="center"/>
      <protection locked="0"/>
    </xf>
    <xf numFmtId="0" fontId="6" fillId="7" borderId="18" xfId="4" applyFont="1" applyFill="1" applyBorder="1" applyAlignment="1" applyProtection="1">
      <alignment horizontal="center" vertical="center"/>
      <protection locked="0"/>
    </xf>
    <xf numFmtId="0" fontId="6" fillId="7" borderId="17" xfId="4" applyFont="1" applyFill="1" applyBorder="1" applyAlignment="1" applyProtection="1">
      <alignment horizontal="center" vertical="center"/>
      <protection locked="0"/>
    </xf>
    <xf numFmtId="0" fontId="6" fillId="0" borderId="0" xfId="4" applyFont="1" applyAlignment="1" applyProtection="1">
      <alignment horizontal="left" vertical="center"/>
      <protection locked="0"/>
    </xf>
    <xf numFmtId="0" fontId="6" fillId="2" borderId="1" xfId="4" applyFont="1" applyFill="1" applyBorder="1" applyAlignment="1" applyProtection="1">
      <alignment horizontal="center" vertical="center"/>
      <protection locked="0"/>
    </xf>
    <xf numFmtId="0" fontId="6" fillId="2" borderId="12" xfId="4" applyFont="1" applyFill="1" applyBorder="1" applyAlignment="1" applyProtection="1">
      <alignment horizontal="center" vertical="center"/>
      <protection locked="0"/>
    </xf>
    <xf numFmtId="0" fontId="6" fillId="2" borderId="6" xfId="4" applyFont="1" applyFill="1" applyBorder="1" applyAlignment="1" applyProtection="1">
      <alignment horizontal="center" vertical="center"/>
      <protection locked="0"/>
    </xf>
    <xf numFmtId="0" fontId="16" fillId="0" borderId="0" xfId="4" applyFont="1" applyAlignment="1" applyProtection="1">
      <alignment horizontal="left" vertical="center"/>
      <protection locked="0"/>
    </xf>
    <xf numFmtId="0" fontId="11" fillId="2" borderId="2" xfId="4" applyFont="1" applyFill="1" applyBorder="1" applyAlignment="1">
      <alignment horizontal="center" vertical="center" wrapText="1"/>
    </xf>
    <xf numFmtId="0" fontId="11" fillId="3" borderId="14" xfId="4" applyFont="1" applyFill="1" applyBorder="1" applyAlignment="1" applyProtection="1">
      <alignment horizontal="left"/>
      <protection locked="0"/>
    </xf>
    <xf numFmtId="0" fontId="11" fillId="3" borderId="14" xfId="4" applyFont="1" applyFill="1" applyBorder="1" applyAlignment="1" applyProtection="1">
      <alignment horizontal="left" vertical="center"/>
      <protection locked="0"/>
    </xf>
    <xf numFmtId="0" fontId="10" fillId="0" borderId="1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0" fontId="10" fillId="0" borderId="6" xfId="4" applyFont="1" applyBorder="1" applyAlignment="1" applyProtection="1">
      <alignment horizontal="center" vertical="center"/>
      <protection locked="0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10" fillId="0" borderId="12" xfId="4" applyFont="1" applyBorder="1" applyAlignment="1" applyProtection="1">
      <alignment horizontal="center" vertical="center" wrapText="1"/>
      <protection locked="0"/>
    </xf>
    <xf numFmtId="0" fontId="10" fillId="0" borderId="6" xfId="4" applyFont="1" applyBorder="1" applyAlignment="1" applyProtection="1">
      <alignment horizontal="center" vertical="center" wrapText="1"/>
      <protection locked="0"/>
    </xf>
    <xf numFmtId="0" fontId="8" fillId="0" borderId="11" xfId="4" applyFont="1" applyBorder="1" applyAlignment="1" applyProtection="1">
      <alignment horizontal="center" vertical="center"/>
      <protection locked="0"/>
    </xf>
    <xf numFmtId="0" fontId="6" fillId="5" borderId="0" xfId="4" applyFont="1" applyFill="1" applyAlignment="1" applyProtection="1">
      <alignment horizontal="center" vertical="center"/>
      <protection locked="0"/>
    </xf>
    <xf numFmtId="0" fontId="11" fillId="2" borderId="5" xfId="4" applyFont="1" applyFill="1" applyBorder="1" applyAlignment="1">
      <alignment horizontal="center" vertical="center" wrapText="1"/>
    </xf>
    <xf numFmtId="0" fontId="11" fillId="2" borderId="10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15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1" fillId="2" borderId="13" xfId="4" applyFont="1" applyFill="1" applyBorder="1" applyAlignment="1">
      <alignment horizontal="center" vertical="center" wrapText="1"/>
    </xf>
    <xf numFmtId="0" fontId="19" fillId="2" borderId="6" xfId="4" applyFont="1" applyFill="1" applyBorder="1" applyAlignment="1" applyProtection="1">
      <alignment horizontal="center" vertical="center"/>
      <protection locked="0"/>
    </xf>
    <xf numFmtId="0" fontId="19" fillId="2" borderId="12" xfId="4" applyFont="1" applyFill="1" applyBorder="1" applyAlignment="1" applyProtection="1">
      <alignment horizontal="center" vertical="center"/>
      <protection locked="0"/>
    </xf>
    <xf numFmtId="0" fontId="11" fillId="2" borderId="1" xfId="4" applyFont="1" applyFill="1" applyBorder="1" applyAlignment="1">
      <alignment horizontal="center" vertical="center" wrapText="1"/>
    </xf>
  </cellXfs>
  <cellStyles count="10">
    <cellStyle name="Dziesiętny 2" xfId="1" xr:uid="{00000000-0005-0000-0000-000000000000}"/>
    <cellStyle name="Dziesiętny 3" xfId="9" xr:uid="{00000000-0005-0000-0000-000001000000}"/>
    <cellStyle name="Heading 1" xfId="2" xr:uid="{00000000-0005-0000-0000-000002000000}"/>
    <cellStyle name="Heading1 1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Result 1" xfId="6" xr:uid="{00000000-0005-0000-0000-000007000000}"/>
    <cellStyle name="Result2 1" xfId="7" xr:uid="{00000000-0005-0000-0000-000008000000}"/>
    <cellStyle name="Walutowy 2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CE1"/>
      <rgbColor rgb="00CCFFFF"/>
      <rgbColor rgb="00660066"/>
      <rgbColor rgb="00FF8080"/>
      <rgbColor rgb="000070C0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47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O65" sqref="O65"/>
    </sheetView>
  </sheetViews>
  <sheetFormatPr defaultColWidth="10" defaultRowHeight="15"/>
  <cols>
    <col min="1" max="1" width="3.5703125" style="1" customWidth="1"/>
    <col min="2" max="2" width="21.5703125" style="1" customWidth="1"/>
    <col min="3" max="3" width="80.85546875" style="1" customWidth="1"/>
    <col min="4" max="4" width="11" style="2" customWidth="1"/>
    <col min="5" max="5" width="13.28515625" style="2" customWidth="1"/>
    <col min="6" max="6" width="10.28515625" style="2" customWidth="1"/>
    <col min="7" max="7" width="10.85546875" style="2" customWidth="1"/>
    <col min="8" max="8" width="7.42578125" style="2" customWidth="1"/>
    <col min="9" max="9" width="9.5703125" style="2" customWidth="1"/>
    <col min="10" max="10" width="6" style="2" customWidth="1"/>
    <col min="11" max="11" width="9.7109375" style="2" customWidth="1"/>
    <col min="12" max="13" width="7.5703125" style="2" customWidth="1"/>
    <col min="14" max="14" width="6" style="2" customWidth="1"/>
    <col min="15" max="15" width="7.28515625" style="2" customWidth="1"/>
    <col min="16" max="16" width="9.5703125" style="2" customWidth="1"/>
    <col min="17" max="17" width="10.42578125" style="2" customWidth="1"/>
    <col min="18" max="18" width="12.7109375" style="2" customWidth="1"/>
    <col min="19" max="19" width="9.85546875" style="2" customWidth="1"/>
    <col min="20" max="20" width="10" style="2"/>
    <col min="21" max="21" width="10.140625" style="2" customWidth="1"/>
    <col min="22" max="22" width="7.42578125" style="2" customWidth="1"/>
    <col min="23" max="23" width="12" style="2" customWidth="1"/>
    <col min="24" max="24" width="10.140625" style="2" customWidth="1"/>
    <col min="25" max="25" width="8.5703125" style="2" customWidth="1"/>
    <col min="26" max="26" width="10.42578125" style="2" customWidth="1"/>
    <col min="27" max="27" width="11.5703125" style="2" customWidth="1"/>
    <col min="28" max="35" width="7.28515625" style="2" customWidth="1"/>
    <col min="36" max="36" width="14" style="2" customWidth="1"/>
    <col min="37" max="37" width="23" style="1" customWidth="1"/>
    <col min="38" max="16384" width="10" style="1"/>
  </cols>
  <sheetData>
    <row r="1" spans="2:37" ht="23.25" customHeight="1">
      <c r="B1" s="3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AJ1" s="50" t="s">
        <v>135</v>
      </c>
    </row>
    <row r="2" spans="2:37" ht="38.25" customHeight="1">
      <c r="B2" s="52"/>
      <c r="C2" s="52"/>
      <c r="D2" s="109" t="s">
        <v>75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</row>
    <row r="3" spans="2:37" ht="23.25" customHeight="1">
      <c r="B3" s="4" t="s">
        <v>0</v>
      </c>
      <c r="C3" s="51"/>
      <c r="D3" s="106" t="s">
        <v>136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8"/>
    </row>
    <row r="4" spans="2:37" ht="18.75"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2:37" ht="23.25">
      <c r="B5" s="4" t="s">
        <v>1</v>
      </c>
      <c r="C5" s="49"/>
      <c r="D5" s="103" t="s">
        <v>2</v>
      </c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5"/>
    </row>
    <row r="6" spans="2:37" ht="21" customHeight="1"/>
    <row r="7" spans="2:37" s="8" customFormat="1" ht="27.75" customHeight="1">
      <c r="B7" s="111" t="s">
        <v>3</v>
      </c>
      <c r="C7" s="112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8"/>
      <c r="AK7" s="92" t="s">
        <v>144</v>
      </c>
    </row>
    <row r="8" spans="2:37">
      <c r="B8" s="113"/>
      <c r="C8" s="114"/>
      <c r="D8" s="100" t="s">
        <v>4</v>
      </c>
      <c r="E8" s="100"/>
      <c r="F8" s="100" t="s">
        <v>5</v>
      </c>
      <c r="G8" s="100"/>
      <c r="H8" s="100" t="s">
        <v>6</v>
      </c>
      <c r="I8" s="100"/>
      <c r="J8" s="100" t="s">
        <v>7</v>
      </c>
      <c r="K8" s="100"/>
      <c r="L8" s="100" t="s">
        <v>8</v>
      </c>
      <c r="M8" s="100"/>
      <c r="N8" s="100" t="s">
        <v>9</v>
      </c>
      <c r="O8" s="100"/>
      <c r="P8" s="100" t="s">
        <v>10</v>
      </c>
      <c r="Q8" s="100"/>
      <c r="R8" s="100" t="s">
        <v>11</v>
      </c>
      <c r="S8" s="100"/>
      <c r="T8" s="100" t="s">
        <v>12</v>
      </c>
      <c r="U8" s="100"/>
      <c r="V8" s="100" t="s">
        <v>13</v>
      </c>
      <c r="W8" s="100"/>
      <c r="X8" s="100" t="s">
        <v>14</v>
      </c>
      <c r="Y8" s="100"/>
      <c r="Z8" s="100" t="s">
        <v>15</v>
      </c>
      <c r="AA8" s="100"/>
      <c r="AB8" s="100" t="s">
        <v>16</v>
      </c>
      <c r="AC8" s="100"/>
      <c r="AD8" s="100" t="s">
        <v>17</v>
      </c>
      <c r="AE8" s="100"/>
      <c r="AF8" s="100" t="s">
        <v>18</v>
      </c>
      <c r="AG8" s="100"/>
      <c r="AH8" s="100" t="s">
        <v>19</v>
      </c>
      <c r="AI8" s="100"/>
      <c r="AJ8" s="119" t="s">
        <v>20</v>
      </c>
      <c r="AK8" s="93"/>
    </row>
    <row r="9" spans="2:37" ht="33" customHeight="1">
      <c r="B9" s="113"/>
      <c r="C9" s="114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19"/>
      <c r="AK9" s="93"/>
    </row>
    <row r="10" spans="2:37">
      <c r="B10" s="115"/>
      <c r="C10" s="116"/>
      <c r="D10" s="96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8"/>
      <c r="AJ10" s="76"/>
      <c r="AK10" s="93"/>
    </row>
    <row r="11" spans="2:37" ht="15.75">
      <c r="B11" s="9" t="s">
        <v>21</v>
      </c>
      <c r="C11" s="10" t="s">
        <v>22</v>
      </c>
      <c r="D11" s="11" t="s">
        <v>23</v>
      </c>
      <c r="E11" s="11" t="s">
        <v>24</v>
      </c>
      <c r="F11" s="11" t="s">
        <v>23</v>
      </c>
      <c r="G11" s="11" t="s">
        <v>24</v>
      </c>
      <c r="H11" s="11" t="s">
        <v>23</v>
      </c>
      <c r="I11" s="11" t="s">
        <v>24</v>
      </c>
      <c r="J11" s="11" t="s">
        <v>23</v>
      </c>
      <c r="K11" s="11" t="s">
        <v>24</v>
      </c>
      <c r="L11" s="11" t="s">
        <v>23</v>
      </c>
      <c r="M11" s="11" t="s">
        <v>24</v>
      </c>
      <c r="N11" s="11" t="s">
        <v>23</v>
      </c>
      <c r="O11" s="12" t="s">
        <v>24</v>
      </c>
      <c r="P11" s="11" t="s">
        <v>23</v>
      </c>
      <c r="Q11" s="12" t="s">
        <v>24</v>
      </c>
      <c r="R11" s="11" t="s">
        <v>23</v>
      </c>
      <c r="S11" s="12" t="s">
        <v>24</v>
      </c>
      <c r="T11" s="11" t="s">
        <v>23</v>
      </c>
      <c r="U11" s="12" t="s">
        <v>24</v>
      </c>
      <c r="V11" s="11" t="s">
        <v>23</v>
      </c>
      <c r="W11" s="12" t="s">
        <v>24</v>
      </c>
      <c r="X11" s="11" t="s">
        <v>23</v>
      </c>
      <c r="Y11" s="12" t="s">
        <v>24</v>
      </c>
      <c r="Z11" s="11" t="s">
        <v>23</v>
      </c>
      <c r="AA11" s="12" t="s">
        <v>24</v>
      </c>
      <c r="AB11" s="11" t="s">
        <v>23</v>
      </c>
      <c r="AC11" s="12" t="s">
        <v>24</v>
      </c>
      <c r="AD11" s="11" t="s">
        <v>23</v>
      </c>
      <c r="AE11" s="12" t="s">
        <v>24</v>
      </c>
      <c r="AF11" s="11" t="s">
        <v>23</v>
      </c>
      <c r="AG11" s="12" t="s">
        <v>24</v>
      </c>
      <c r="AH11" s="11" t="s">
        <v>23</v>
      </c>
      <c r="AI11" s="11" t="s">
        <v>24</v>
      </c>
      <c r="AJ11" s="76"/>
      <c r="AK11" s="94"/>
    </row>
    <row r="12" spans="2:37" ht="15.75">
      <c r="B12" s="70" t="s">
        <v>25</v>
      </c>
      <c r="C12" s="71"/>
      <c r="D12" s="13">
        <f>SUM(D13:D14)</f>
        <v>4</v>
      </c>
      <c r="E12" s="13"/>
      <c r="F12" s="13">
        <f t="shared" ref="F12:AH12" si="0">SUM(F13:F14)</f>
        <v>19</v>
      </c>
      <c r="G12" s="13"/>
      <c r="H12" s="13">
        <f t="shared" si="0"/>
        <v>2</v>
      </c>
      <c r="I12" s="13"/>
      <c r="J12" s="13">
        <f t="shared" si="0"/>
        <v>2</v>
      </c>
      <c r="K12" s="13"/>
      <c r="L12" s="13">
        <f t="shared" si="0"/>
        <v>0</v>
      </c>
      <c r="M12" s="13"/>
      <c r="N12" s="13">
        <f t="shared" si="0"/>
        <v>1</v>
      </c>
      <c r="O12" s="13"/>
      <c r="P12" s="13">
        <f t="shared" si="0"/>
        <v>10</v>
      </c>
      <c r="Q12" s="13"/>
      <c r="R12" s="13">
        <f t="shared" si="0"/>
        <v>15</v>
      </c>
      <c r="S12" s="13"/>
      <c r="T12" s="13">
        <f t="shared" si="0"/>
        <v>0</v>
      </c>
      <c r="U12" s="13"/>
      <c r="V12" s="13">
        <f t="shared" si="0"/>
        <v>4</v>
      </c>
      <c r="W12" s="13"/>
      <c r="X12" s="13">
        <f t="shared" si="0"/>
        <v>1</v>
      </c>
      <c r="Y12" s="13"/>
      <c r="Z12" s="13">
        <f t="shared" si="0"/>
        <v>8</v>
      </c>
      <c r="AA12" s="13"/>
      <c r="AB12" s="13">
        <f t="shared" si="0"/>
        <v>1</v>
      </c>
      <c r="AC12" s="13"/>
      <c r="AD12" s="13">
        <f t="shared" si="0"/>
        <v>1</v>
      </c>
      <c r="AE12" s="13"/>
      <c r="AF12" s="13">
        <f t="shared" si="0"/>
        <v>0</v>
      </c>
      <c r="AG12" s="13"/>
      <c r="AH12" s="13">
        <f t="shared" si="0"/>
        <v>0</v>
      </c>
      <c r="AI12" s="13"/>
      <c r="AJ12" s="81">
        <f>D12+F12+H12+J12+L12+N12+P12+R12+T12+V12+X12+Z12+AB12+AD12+AF12+AH12</f>
        <v>68</v>
      </c>
      <c r="AK12" s="84"/>
    </row>
    <row r="13" spans="2:37" ht="60" customHeight="1">
      <c r="B13" s="62" t="s">
        <v>26</v>
      </c>
      <c r="C13" s="63" t="s">
        <v>27</v>
      </c>
      <c r="D13" s="56">
        <v>2</v>
      </c>
      <c r="E13" s="15" t="s">
        <v>87</v>
      </c>
      <c r="F13" s="15">
        <f>3+2</f>
        <v>5</v>
      </c>
      <c r="G13" s="15" t="s">
        <v>127</v>
      </c>
      <c r="H13" s="15">
        <v>1</v>
      </c>
      <c r="I13" s="15" t="s">
        <v>79</v>
      </c>
      <c r="J13" s="15">
        <v>1</v>
      </c>
      <c r="K13" s="15" t="s">
        <v>89</v>
      </c>
      <c r="L13" s="15"/>
      <c r="M13" s="15"/>
      <c r="N13" s="15"/>
      <c r="O13" s="16"/>
      <c r="P13" s="15">
        <f>1+1</f>
        <v>2</v>
      </c>
      <c r="Q13" s="15" t="s">
        <v>94</v>
      </c>
      <c r="R13" s="15">
        <f>1+2</f>
        <v>3</v>
      </c>
      <c r="S13" s="15" t="s">
        <v>91</v>
      </c>
      <c r="T13" s="15"/>
      <c r="U13" s="15"/>
      <c r="V13" s="15">
        <v>2</v>
      </c>
      <c r="W13" s="16" t="s">
        <v>96</v>
      </c>
      <c r="X13" s="15">
        <v>1</v>
      </c>
      <c r="Y13" s="15" t="s">
        <v>88</v>
      </c>
      <c r="Z13" s="15">
        <v>3</v>
      </c>
      <c r="AA13" s="15" t="s">
        <v>100</v>
      </c>
      <c r="AB13" s="15">
        <v>1</v>
      </c>
      <c r="AC13" s="15" t="s">
        <v>88</v>
      </c>
      <c r="AD13" s="15">
        <v>1</v>
      </c>
      <c r="AE13" s="15" t="s">
        <v>93</v>
      </c>
      <c r="AF13" s="15"/>
      <c r="AG13" s="15"/>
      <c r="AH13" s="15"/>
      <c r="AI13" s="15"/>
      <c r="AJ13" s="82">
        <f t="shared" ref="AJ13:AJ37" si="1">D13+F13+H13+J13+L13+N13+P13+R13+T13+V13+X13+Z13+AB13+AD13+AF13+AH13</f>
        <v>22</v>
      </c>
      <c r="AK13" s="89" t="s">
        <v>145</v>
      </c>
    </row>
    <row r="14" spans="2:37" ht="25.5">
      <c r="B14" s="62" t="s">
        <v>28</v>
      </c>
      <c r="C14" s="63" t="s">
        <v>29</v>
      </c>
      <c r="D14" s="57">
        <f>1+1</f>
        <v>2</v>
      </c>
      <c r="E14" s="17" t="s">
        <v>107</v>
      </c>
      <c r="F14" s="17">
        <f>4+2+8</f>
        <v>14</v>
      </c>
      <c r="G14" s="17" t="s">
        <v>128</v>
      </c>
      <c r="H14" s="18">
        <v>1</v>
      </c>
      <c r="I14" s="18" t="s">
        <v>114</v>
      </c>
      <c r="J14" s="17">
        <v>1</v>
      </c>
      <c r="K14" s="17" t="s">
        <v>110</v>
      </c>
      <c r="L14" s="17"/>
      <c r="M14" s="17"/>
      <c r="N14" s="17">
        <v>1</v>
      </c>
      <c r="O14" s="19" t="s">
        <v>119</v>
      </c>
      <c r="P14" s="17">
        <f>2+1+5</f>
        <v>8</v>
      </c>
      <c r="Q14" s="17" t="s">
        <v>116</v>
      </c>
      <c r="R14" s="17">
        <f>2+1+3+6</f>
        <v>12</v>
      </c>
      <c r="S14" s="17" t="s">
        <v>123</v>
      </c>
      <c r="T14" s="17"/>
      <c r="U14" s="17"/>
      <c r="V14" s="17">
        <v>2</v>
      </c>
      <c r="W14" s="19" t="s">
        <v>96</v>
      </c>
      <c r="X14" s="17"/>
      <c r="Y14" s="17"/>
      <c r="Z14" s="17">
        <f>1+3+1</f>
        <v>5</v>
      </c>
      <c r="AA14" s="17" t="s">
        <v>104</v>
      </c>
      <c r="AB14" s="17"/>
      <c r="AC14" s="17"/>
      <c r="AD14" s="17"/>
      <c r="AE14" s="17"/>
      <c r="AF14" s="17"/>
      <c r="AG14" s="17"/>
      <c r="AH14" s="17"/>
      <c r="AI14" s="17"/>
      <c r="AJ14" s="82">
        <f t="shared" si="1"/>
        <v>46</v>
      </c>
      <c r="AK14" s="91"/>
    </row>
    <row r="15" spans="2:37" ht="15.75">
      <c r="B15" s="101" t="s">
        <v>139</v>
      </c>
      <c r="C15" s="101"/>
      <c r="D15" s="14">
        <f>SUM(D16:D17)</f>
        <v>2</v>
      </c>
      <c r="E15" s="13"/>
      <c r="F15" s="13">
        <f t="shared" ref="F15:AH15" si="2">SUM(F16:F17)</f>
        <v>1</v>
      </c>
      <c r="G15" s="13"/>
      <c r="H15" s="13">
        <f t="shared" si="2"/>
        <v>4</v>
      </c>
      <c r="I15" s="13"/>
      <c r="J15" s="13">
        <f t="shared" si="2"/>
        <v>2</v>
      </c>
      <c r="K15" s="13"/>
      <c r="L15" s="13">
        <f t="shared" si="2"/>
        <v>0</v>
      </c>
      <c r="M15" s="13"/>
      <c r="N15" s="13">
        <f t="shared" si="2"/>
        <v>10</v>
      </c>
      <c r="O15" s="13"/>
      <c r="P15" s="13">
        <f t="shared" si="2"/>
        <v>0</v>
      </c>
      <c r="Q15" s="13"/>
      <c r="R15" s="13">
        <f t="shared" si="2"/>
        <v>1</v>
      </c>
      <c r="S15" s="13"/>
      <c r="T15" s="13">
        <f t="shared" si="2"/>
        <v>4</v>
      </c>
      <c r="U15" s="13"/>
      <c r="V15" s="13">
        <f t="shared" si="2"/>
        <v>3</v>
      </c>
      <c r="W15" s="13"/>
      <c r="X15" s="13">
        <f t="shared" si="2"/>
        <v>1</v>
      </c>
      <c r="Y15" s="13"/>
      <c r="Z15" s="13">
        <f t="shared" si="2"/>
        <v>3</v>
      </c>
      <c r="AA15" s="13"/>
      <c r="AB15" s="13">
        <f t="shared" si="2"/>
        <v>0</v>
      </c>
      <c r="AC15" s="13"/>
      <c r="AD15" s="13">
        <f t="shared" si="2"/>
        <v>0</v>
      </c>
      <c r="AE15" s="13"/>
      <c r="AF15" s="13">
        <f t="shared" si="2"/>
        <v>1</v>
      </c>
      <c r="AG15" s="13"/>
      <c r="AH15" s="13">
        <f t="shared" si="2"/>
        <v>0</v>
      </c>
      <c r="AI15" s="13"/>
      <c r="AJ15" s="81">
        <f t="shared" si="1"/>
        <v>32</v>
      </c>
      <c r="AK15" s="84"/>
    </row>
    <row r="16" spans="2:37" s="20" customFormat="1">
      <c r="B16" s="64" t="s">
        <v>30</v>
      </c>
      <c r="C16" s="65" t="s">
        <v>32</v>
      </c>
      <c r="D16" s="58">
        <f>1+1</f>
        <v>2</v>
      </c>
      <c r="E16" s="21" t="s">
        <v>107</v>
      </c>
      <c r="F16" s="21"/>
      <c r="G16" s="21"/>
      <c r="H16" s="21">
        <v>3</v>
      </c>
      <c r="I16" s="21" t="s">
        <v>81</v>
      </c>
      <c r="J16" s="21">
        <f>1+1</f>
        <v>2</v>
      </c>
      <c r="K16" s="21" t="s">
        <v>111</v>
      </c>
      <c r="L16" s="21"/>
      <c r="M16" s="21"/>
      <c r="N16" s="21">
        <v>10</v>
      </c>
      <c r="O16" s="22" t="s">
        <v>115</v>
      </c>
      <c r="P16" s="21"/>
      <c r="Q16" s="21"/>
      <c r="R16" s="21">
        <v>1</v>
      </c>
      <c r="S16" s="21" t="s">
        <v>84</v>
      </c>
      <c r="T16" s="21">
        <v>3</v>
      </c>
      <c r="U16" s="21" t="s">
        <v>81</v>
      </c>
      <c r="V16" s="21">
        <v>2</v>
      </c>
      <c r="W16" s="22" t="s">
        <v>96</v>
      </c>
      <c r="X16" s="21">
        <v>1</v>
      </c>
      <c r="Y16" s="21" t="s">
        <v>103</v>
      </c>
      <c r="Z16" s="21">
        <v>3</v>
      </c>
      <c r="AA16" s="21" t="s">
        <v>100</v>
      </c>
      <c r="AB16" s="21"/>
      <c r="AC16" s="21"/>
      <c r="AD16" s="21"/>
      <c r="AE16" s="21"/>
      <c r="AF16" s="21">
        <v>1</v>
      </c>
      <c r="AG16" s="21" t="s">
        <v>103</v>
      </c>
      <c r="AH16" s="21"/>
      <c r="AI16" s="21"/>
      <c r="AJ16" s="82">
        <f t="shared" si="1"/>
        <v>28</v>
      </c>
      <c r="AK16" s="86" t="s">
        <v>145</v>
      </c>
    </row>
    <row r="17" spans="2:37" ht="51" customHeight="1">
      <c r="B17" s="64" t="s">
        <v>31</v>
      </c>
      <c r="C17" s="63" t="s">
        <v>33</v>
      </c>
      <c r="D17" s="57"/>
      <c r="E17" s="17"/>
      <c r="F17" s="17">
        <v>1</v>
      </c>
      <c r="G17" s="17" t="s">
        <v>79</v>
      </c>
      <c r="H17" s="17">
        <v>1</v>
      </c>
      <c r="I17" s="17" t="s">
        <v>114</v>
      </c>
      <c r="J17" s="17"/>
      <c r="K17" s="17"/>
      <c r="L17" s="17"/>
      <c r="M17" s="17"/>
      <c r="N17" s="17"/>
      <c r="O17" s="19"/>
      <c r="P17" s="17"/>
      <c r="Q17" s="17"/>
      <c r="R17" s="17"/>
      <c r="S17" s="17"/>
      <c r="T17" s="17">
        <v>1</v>
      </c>
      <c r="U17" s="17" t="s">
        <v>79</v>
      </c>
      <c r="V17" s="17">
        <v>1</v>
      </c>
      <c r="W17" s="19" t="s">
        <v>114</v>
      </c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82">
        <f t="shared" si="1"/>
        <v>4</v>
      </c>
      <c r="AK17" s="88"/>
    </row>
    <row r="18" spans="2:37" ht="15.75">
      <c r="B18" s="72" t="s">
        <v>34</v>
      </c>
      <c r="C18" s="69"/>
      <c r="D18" s="14">
        <f>SUM(D19:D21)</f>
        <v>19</v>
      </c>
      <c r="E18" s="13"/>
      <c r="F18" s="13">
        <f t="shared" ref="F18:AH18" si="3">SUM(F19:F21)</f>
        <v>18</v>
      </c>
      <c r="G18" s="13"/>
      <c r="H18" s="13">
        <f t="shared" si="3"/>
        <v>13</v>
      </c>
      <c r="I18" s="13"/>
      <c r="J18" s="13">
        <f t="shared" si="3"/>
        <v>4</v>
      </c>
      <c r="K18" s="13"/>
      <c r="L18" s="13">
        <f t="shared" si="3"/>
        <v>1</v>
      </c>
      <c r="M18" s="13"/>
      <c r="N18" s="13">
        <f t="shared" si="3"/>
        <v>4</v>
      </c>
      <c r="O18" s="13"/>
      <c r="P18" s="13">
        <f t="shared" si="3"/>
        <v>8</v>
      </c>
      <c r="Q18" s="13"/>
      <c r="R18" s="13">
        <f t="shared" si="3"/>
        <v>28</v>
      </c>
      <c r="S18" s="13"/>
      <c r="T18" s="13">
        <f t="shared" si="3"/>
        <v>9</v>
      </c>
      <c r="U18" s="13"/>
      <c r="V18" s="13">
        <f t="shared" si="3"/>
        <v>19</v>
      </c>
      <c r="W18" s="13"/>
      <c r="X18" s="13">
        <f t="shared" si="3"/>
        <v>10</v>
      </c>
      <c r="Y18" s="13"/>
      <c r="Z18" s="13">
        <f t="shared" si="3"/>
        <v>19</v>
      </c>
      <c r="AA18" s="13"/>
      <c r="AB18" s="13">
        <f t="shared" si="3"/>
        <v>11</v>
      </c>
      <c r="AC18" s="13"/>
      <c r="AD18" s="13">
        <f t="shared" si="3"/>
        <v>1</v>
      </c>
      <c r="AE18" s="13"/>
      <c r="AF18" s="13">
        <f t="shared" si="3"/>
        <v>1</v>
      </c>
      <c r="AG18" s="13"/>
      <c r="AH18" s="13">
        <f t="shared" si="3"/>
        <v>2</v>
      </c>
      <c r="AI18" s="13"/>
      <c r="AJ18" s="81">
        <f t="shared" si="1"/>
        <v>167</v>
      </c>
      <c r="AK18" s="84"/>
    </row>
    <row r="19" spans="2:37" ht="16.5" customHeight="1">
      <c r="B19" s="62" t="s">
        <v>35</v>
      </c>
      <c r="C19" s="63" t="s">
        <v>37</v>
      </c>
      <c r="D19" s="58">
        <f>7+10</f>
        <v>17</v>
      </c>
      <c r="E19" s="21" t="s">
        <v>85</v>
      </c>
      <c r="F19" s="21">
        <f>5+1+1+8</f>
        <v>15</v>
      </c>
      <c r="G19" s="21" t="s">
        <v>121</v>
      </c>
      <c r="H19" s="21">
        <f>5+1+2</f>
        <v>8</v>
      </c>
      <c r="I19" s="21" t="s">
        <v>130</v>
      </c>
      <c r="J19" s="21">
        <v>1</v>
      </c>
      <c r="K19" s="21" t="s">
        <v>89</v>
      </c>
      <c r="L19" s="21">
        <v>1</v>
      </c>
      <c r="M19" s="21" t="s">
        <v>103</v>
      </c>
      <c r="N19" s="21">
        <v>4</v>
      </c>
      <c r="O19" s="22" t="s">
        <v>120</v>
      </c>
      <c r="P19" s="21">
        <f>5+1</f>
        <v>6</v>
      </c>
      <c r="Q19" s="21" t="s">
        <v>133</v>
      </c>
      <c r="R19" s="21">
        <f>5+9+2+1+7</f>
        <v>24</v>
      </c>
      <c r="S19" s="21" t="s">
        <v>124</v>
      </c>
      <c r="T19" s="21">
        <v>7</v>
      </c>
      <c r="U19" s="21" t="s">
        <v>80</v>
      </c>
      <c r="V19" s="21">
        <f>1+5+10</f>
        <v>16</v>
      </c>
      <c r="W19" s="22" t="s">
        <v>117</v>
      </c>
      <c r="X19" s="21">
        <v>10</v>
      </c>
      <c r="Y19" s="21" t="s">
        <v>115</v>
      </c>
      <c r="Z19" s="21">
        <f>1+6+1+11</f>
        <v>19</v>
      </c>
      <c r="AA19" s="21" t="s">
        <v>118</v>
      </c>
      <c r="AB19" s="21">
        <v>10</v>
      </c>
      <c r="AC19" s="21" t="s">
        <v>115</v>
      </c>
      <c r="AD19" s="21">
        <v>1</v>
      </c>
      <c r="AE19" s="21" t="s">
        <v>103</v>
      </c>
      <c r="AF19" s="21"/>
      <c r="AG19" s="21"/>
      <c r="AH19" s="21">
        <f>1+1</f>
        <v>2</v>
      </c>
      <c r="AI19" s="21" t="s">
        <v>106</v>
      </c>
      <c r="AJ19" s="82">
        <f t="shared" si="1"/>
        <v>141</v>
      </c>
      <c r="AK19" s="89" t="s">
        <v>145</v>
      </c>
    </row>
    <row r="20" spans="2:37">
      <c r="B20" s="62" t="s">
        <v>36</v>
      </c>
      <c r="C20" s="63" t="s">
        <v>76</v>
      </c>
      <c r="D20" s="58">
        <v>2</v>
      </c>
      <c r="E20" s="21" t="s">
        <v>87</v>
      </c>
      <c r="F20" s="21">
        <v>2</v>
      </c>
      <c r="G20" s="21" t="s">
        <v>87</v>
      </c>
      <c r="H20" s="21">
        <f>3</f>
        <v>3</v>
      </c>
      <c r="I20" s="21" t="s">
        <v>129</v>
      </c>
      <c r="J20" s="21">
        <f>1+2</f>
        <v>3</v>
      </c>
      <c r="K20" s="21" t="s">
        <v>112</v>
      </c>
      <c r="L20" s="21"/>
      <c r="M20" s="21"/>
      <c r="N20" s="21"/>
      <c r="O20" s="22"/>
      <c r="P20" s="21">
        <f>1+1</f>
        <v>2</v>
      </c>
      <c r="Q20" s="21" t="s">
        <v>134</v>
      </c>
      <c r="R20" s="21">
        <f>1+2</f>
        <v>3</v>
      </c>
      <c r="S20" s="21" t="s">
        <v>91</v>
      </c>
      <c r="T20" s="21">
        <f>1+1</f>
        <v>2</v>
      </c>
      <c r="U20" s="21" t="s">
        <v>95</v>
      </c>
      <c r="V20" s="21">
        <f>1+2</f>
        <v>3</v>
      </c>
      <c r="W20" s="22" t="s">
        <v>97</v>
      </c>
      <c r="X20" s="21"/>
      <c r="Y20" s="21"/>
      <c r="Z20" s="21"/>
      <c r="AA20" s="21"/>
      <c r="AB20" s="21">
        <v>1</v>
      </c>
      <c r="AC20" s="21" t="s">
        <v>93</v>
      </c>
      <c r="AD20" s="21"/>
      <c r="AE20" s="21"/>
      <c r="AF20" s="21">
        <v>1</v>
      </c>
      <c r="AG20" s="21" t="s">
        <v>93</v>
      </c>
      <c r="AH20" s="21"/>
      <c r="AI20" s="21"/>
      <c r="AJ20" s="82">
        <f t="shared" si="1"/>
        <v>22</v>
      </c>
      <c r="AK20" s="90"/>
    </row>
    <row r="21" spans="2:37" ht="36.75" customHeight="1">
      <c r="B21" s="62" t="s">
        <v>38</v>
      </c>
      <c r="C21" s="63" t="s">
        <v>39</v>
      </c>
      <c r="D21" s="57"/>
      <c r="E21" s="17"/>
      <c r="F21" s="17">
        <v>1</v>
      </c>
      <c r="G21" s="17" t="s">
        <v>114</v>
      </c>
      <c r="H21" s="17">
        <f>2</f>
        <v>2</v>
      </c>
      <c r="I21" s="17" t="s">
        <v>126</v>
      </c>
      <c r="J21" s="17"/>
      <c r="K21" s="17"/>
      <c r="L21" s="17"/>
      <c r="M21" s="17"/>
      <c r="N21" s="17"/>
      <c r="O21" s="19"/>
      <c r="P21" s="17"/>
      <c r="Q21" s="17"/>
      <c r="R21" s="17">
        <v>1</v>
      </c>
      <c r="S21" s="17" t="s">
        <v>114</v>
      </c>
      <c r="T21" s="17"/>
      <c r="U21" s="17"/>
      <c r="V21" s="17"/>
      <c r="W21" s="19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82">
        <f t="shared" si="1"/>
        <v>4</v>
      </c>
      <c r="AK21" s="91"/>
    </row>
    <row r="22" spans="2:37" ht="16.5" customHeight="1">
      <c r="B22" s="72" t="s">
        <v>40</v>
      </c>
      <c r="C22" s="69"/>
      <c r="D22" s="14">
        <f>SUM(D23:D29)</f>
        <v>8</v>
      </c>
      <c r="E22" s="13"/>
      <c r="F22" s="13">
        <f>SUM(F23:F29)</f>
        <v>5</v>
      </c>
      <c r="G22" s="13"/>
      <c r="H22" s="13">
        <f>SUM(H23:H29)</f>
        <v>10</v>
      </c>
      <c r="I22" s="13"/>
      <c r="J22" s="13">
        <f>SUM(J23:J29)</f>
        <v>0</v>
      </c>
      <c r="K22" s="13"/>
      <c r="L22" s="13">
        <f>SUM(L23:L29)</f>
        <v>3</v>
      </c>
      <c r="M22" s="13"/>
      <c r="N22" s="13">
        <f>SUM(N23:N29)</f>
        <v>1</v>
      </c>
      <c r="O22" s="13"/>
      <c r="P22" s="13">
        <f>SUM(P23:P29)</f>
        <v>2</v>
      </c>
      <c r="Q22" s="13"/>
      <c r="R22" s="13">
        <f>SUM(R23:R29)</f>
        <v>3</v>
      </c>
      <c r="S22" s="13"/>
      <c r="T22" s="13">
        <f>SUM(T23:T29)</f>
        <v>5</v>
      </c>
      <c r="U22" s="13"/>
      <c r="V22" s="13">
        <f>SUM(V23:V29)</f>
        <v>6</v>
      </c>
      <c r="W22" s="13"/>
      <c r="X22" s="13">
        <f>SUM(X23:X29)</f>
        <v>0</v>
      </c>
      <c r="Y22" s="13"/>
      <c r="Z22" s="13">
        <f>SUM(Z23:Z29)</f>
        <v>3</v>
      </c>
      <c r="AA22" s="13"/>
      <c r="AB22" s="13">
        <f>SUM(AB23:AB29)</f>
        <v>3</v>
      </c>
      <c r="AC22" s="13"/>
      <c r="AD22" s="13">
        <f>SUM(AD23:AD29)</f>
        <v>2</v>
      </c>
      <c r="AE22" s="13"/>
      <c r="AF22" s="13">
        <f>SUM(AF23:AF29)</f>
        <v>0</v>
      </c>
      <c r="AG22" s="13"/>
      <c r="AH22" s="13">
        <f>SUM(AH23:AH29)</f>
        <v>1</v>
      </c>
      <c r="AI22" s="13"/>
      <c r="AJ22" s="81">
        <f t="shared" si="1"/>
        <v>52</v>
      </c>
      <c r="AK22" s="84"/>
    </row>
    <row r="23" spans="2:37" s="20" customFormat="1" ht="17.25" customHeight="1">
      <c r="B23" s="64" t="s">
        <v>41</v>
      </c>
      <c r="C23" s="65" t="s">
        <v>42</v>
      </c>
      <c r="D23" s="56"/>
      <c r="E23" s="15"/>
      <c r="F23" s="15">
        <f>1</f>
        <v>1</v>
      </c>
      <c r="G23" s="24" t="s">
        <v>82</v>
      </c>
      <c r="H23" s="15">
        <v>1</v>
      </c>
      <c r="I23" s="15" t="s">
        <v>79</v>
      </c>
      <c r="J23" s="15"/>
      <c r="K23" s="15"/>
      <c r="L23" s="15"/>
      <c r="M23" s="15"/>
      <c r="N23" s="15"/>
      <c r="O23" s="16"/>
      <c r="P23" s="15"/>
      <c r="Q23" s="15"/>
      <c r="R23" s="15">
        <v>1</v>
      </c>
      <c r="S23" s="15" t="s">
        <v>79</v>
      </c>
      <c r="T23" s="15"/>
      <c r="U23" s="15"/>
      <c r="V23" s="15">
        <v>2</v>
      </c>
      <c r="W23" s="16" t="s">
        <v>96</v>
      </c>
      <c r="X23" s="15"/>
      <c r="Y23" s="15"/>
      <c r="Z23" s="37"/>
      <c r="AA23" s="37"/>
      <c r="AB23" s="15"/>
      <c r="AC23" s="15"/>
      <c r="AD23" s="15"/>
      <c r="AE23" s="15"/>
      <c r="AF23" s="15"/>
      <c r="AG23" s="15"/>
      <c r="AH23" s="15"/>
      <c r="AI23" s="15"/>
      <c r="AJ23" s="82">
        <f t="shared" si="1"/>
        <v>5</v>
      </c>
      <c r="AK23" s="86" t="s">
        <v>145</v>
      </c>
    </row>
    <row r="24" spans="2:37" s="23" customFormat="1" ht="15.75">
      <c r="B24" s="62" t="s">
        <v>43</v>
      </c>
      <c r="C24" s="63" t="s">
        <v>44</v>
      </c>
      <c r="D24" s="59"/>
      <c r="E24" s="24"/>
      <c r="F24" s="24">
        <f>2</f>
        <v>2</v>
      </c>
      <c r="G24" s="24" t="s">
        <v>126</v>
      </c>
      <c r="H24" s="24"/>
      <c r="I24" s="24"/>
      <c r="J24" s="27"/>
      <c r="K24" s="48"/>
      <c r="L24" s="24"/>
      <c r="M24" s="24"/>
      <c r="N24" s="24"/>
      <c r="O24" s="24"/>
      <c r="P24" s="27"/>
      <c r="Q24" s="27"/>
      <c r="R24" s="24"/>
      <c r="S24" s="24"/>
      <c r="T24" s="24"/>
      <c r="U24" s="24"/>
      <c r="V24" s="24"/>
      <c r="W24" s="25"/>
      <c r="X24" s="24"/>
      <c r="Y24" s="24"/>
      <c r="Z24" s="24">
        <v>1</v>
      </c>
      <c r="AA24" s="24" t="s">
        <v>103</v>
      </c>
      <c r="AB24" s="24"/>
      <c r="AC24" s="24"/>
      <c r="AD24" s="24">
        <v>1</v>
      </c>
      <c r="AE24" s="24" t="s">
        <v>88</v>
      </c>
      <c r="AF24" s="24"/>
      <c r="AG24" s="24"/>
      <c r="AH24" s="24"/>
      <c r="AI24" s="24"/>
      <c r="AJ24" s="82">
        <f t="shared" si="1"/>
        <v>4</v>
      </c>
      <c r="AK24" s="87"/>
    </row>
    <row r="25" spans="2:37">
      <c r="B25" s="62" t="s">
        <v>45</v>
      </c>
      <c r="C25" s="66" t="s">
        <v>46</v>
      </c>
      <c r="D25" s="59">
        <f>2+1</f>
        <v>3</v>
      </c>
      <c r="E25" s="24" t="s">
        <v>113</v>
      </c>
      <c r="F25" s="24">
        <v>1</v>
      </c>
      <c r="G25" s="24" t="s">
        <v>122</v>
      </c>
      <c r="H25" s="24"/>
      <c r="I25" s="24"/>
      <c r="J25" s="24"/>
      <c r="K25" s="24"/>
      <c r="L25" s="24">
        <v>1</v>
      </c>
      <c r="M25" s="24" t="s">
        <v>93</v>
      </c>
      <c r="N25" s="24">
        <v>1</v>
      </c>
      <c r="O25" s="24" t="s">
        <v>119</v>
      </c>
      <c r="P25" s="24">
        <f>1+1</f>
        <v>2</v>
      </c>
      <c r="Q25" s="24" t="s">
        <v>83</v>
      </c>
      <c r="R25" s="24">
        <f>1+1</f>
        <v>2</v>
      </c>
      <c r="S25" s="24" t="s">
        <v>125</v>
      </c>
      <c r="T25" s="24"/>
      <c r="U25" s="24"/>
      <c r="V25" s="24">
        <v>1</v>
      </c>
      <c r="W25" s="25" t="s">
        <v>98</v>
      </c>
      <c r="X25" s="24"/>
      <c r="Y25" s="24"/>
      <c r="Z25" s="24">
        <v>1</v>
      </c>
      <c r="AA25" s="24" t="s">
        <v>93</v>
      </c>
      <c r="AB25" s="24"/>
      <c r="AC25" s="24"/>
      <c r="AD25" s="24"/>
      <c r="AE25" s="26"/>
      <c r="AF25" s="24"/>
      <c r="AG25" s="24"/>
      <c r="AH25" s="24"/>
      <c r="AI25" s="24"/>
      <c r="AJ25" s="82">
        <f t="shared" si="1"/>
        <v>12</v>
      </c>
      <c r="AK25" s="87"/>
    </row>
    <row r="26" spans="2:37">
      <c r="B26" s="62" t="s">
        <v>47</v>
      </c>
      <c r="C26" s="63" t="s">
        <v>48</v>
      </c>
      <c r="D26" s="59"/>
      <c r="E26" s="24"/>
      <c r="F26" s="24"/>
      <c r="G26" s="24"/>
      <c r="H26" s="24"/>
      <c r="I26" s="24"/>
      <c r="J26" s="24"/>
      <c r="K26" s="24"/>
      <c r="L26" s="24">
        <v>1</v>
      </c>
      <c r="M26" s="24" t="s">
        <v>110</v>
      </c>
      <c r="N26" s="24"/>
      <c r="O26" s="24"/>
      <c r="P26" s="24"/>
      <c r="Q26" s="24"/>
      <c r="R26" s="24"/>
      <c r="S26" s="24"/>
      <c r="T26" s="24"/>
      <c r="U26" s="24"/>
      <c r="V26" s="24">
        <v>1</v>
      </c>
      <c r="W26" s="25" t="s">
        <v>98</v>
      </c>
      <c r="X26" s="24"/>
      <c r="Y26" s="24"/>
      <c r="Z26" s="24"/>
      <c r="AA26" s="24"/>
      <c r="AB26" s="24"/>
      <c r="AC26" s="24"/>
      <c r="AD26" s="36"/>
      <c r="AE26" s="36"/>
      <c r="AF26" s="24"/>
      <c r="AG26" s="24"/>
      <c r="AH26" s="24"/>
      <c r="AI26" s="24"/>
      <c r="AJ26" s="82">
        <f t="shared" si="1"/>
        <v>2</v>
      </c>
      <c r="AK26" s="87"/>
    </row>
    <row r="27" spans="2:37">
      <c r="B27" s="62" t="s">
        <v>49</v>
      </c>
      <c r="C27" s="63" t="s">
        <v>51</v>
      </c>
      <c r="D27" s="59">
        <v>2</v>
      </c>
      <c r="E27" s="24" t="s">
        <v>108</v>
      </c>
      <c r="F27" s="24">
        <v>1</v>
      </c>
      <c r="G27" s="24" t="s">
        <v>88</v>
      </c>
      <c r="H27" s="24">
        <f>1+2</f>
        <v>3</v>
      </c>
      <c r="I27" s="24" t="s">
        <v>131</v>
      </c>
      <c r="J27" s="24"/>
      <c r="K27" s="24"/>
      <c r="L27" s="27"/>
      <c r="M27" s="27"/>
      <c r="N27" s="24"/>
      <c r="O27" s="24"/>
      <c r="P27" s="24"/>
      <c r="Q27" s="24"/>
      <c r="R27" s="24"/>
      <c r="S27" s="26"/>
      <c r="T27" s="24">
        <v>3</v>
      </c>
      <c r="U27" s="24" t="s">
        <v>92</v>
      </c>
      <c r="V27" s="24">
        <v>1</v>
      </c>
      <c r="W27" s="25" t="s">
        <v>98</v>
      </c>
      <c r="X27" s="24"/>
      <c r="Y27" s="24"/>
      <c r="Z27" s="24"/>
      <c r="AA27" s="24"/>
      <c r="AB27" s="24">
        <v>1</v>
      </c>
      <c r="AC27" s="24" t="s">
        <v>88</v>
      </c>
      <c r="AD27" s="24">
        <v>1</v>
      </c>
      <c r="AE27" s="24" t="s">
        <v>93</v>
      </c>
      <c r="AF27" s="24"/>
      <c r="AG27" s="24"/>
      <c r="AH27" s="24">
        <v>1</v>
      </c>
      <c r="AI27" s="24" t="s">
        <v>93</v>
      </c>
      <c r="AJ27" s="82">
        <f t="shared" si="1"/>
        <v>13</v>
      </c>
      <c r="AK27" s="87"/>
    </row>
    <row r="28" spans="2:37">
      <c r="B28" s="62" t="s">
        <v>50</v>
      </c>
      <c r="C28" s="63" t="s">
        <v>53</v>
      </c>
      <c r="D28" s="59">
        <f>1+1</f>
        <v>2</v>
      </c>
      <c r="E28" s="26" t="s">
        <v>109</v>
      </c>
      <c r="F28" s="24"/>
      <c r="G28" s="24"/>
      <c r="H28" s="24">
        <f>2+4</f>
        <v>6</v>
      </c>
      <c r="I28" s="24" t="s">
        <v>132</v>
      </c>
      <c r="J28" s="24"/>
      <c r="K28" s="24"/>
      <c r="L28" s="24">
        <v>1</v>
      </c>
      <c r="M28" s="24" t="s">
        <v>110</v>
      </c>
      <c r="N28" s="24"/>
      <c r="O28" s="24"/>
      <c r="P28" s="24"/>
      <c r="Q28" s="24"/>
      <c r="R28" s="24"/>
      <c r="S28" s="24"/>
      <c r="T28" s="24">
        <v>2</v>
      </c>
      <c r="U28" s="24" t="s">
        <v>90</v>
      </c>
      <c r="V28" s="24">
        <v>1</v>
      </c>
      <c r="W28" s="25" t="s">
        <v>103</v>
      </c>
      <c r="X28" s="24"/>
      <c r="Y28" s="24"/>
      <c r="Z28" s="24">
        <v>1</v>
      </c>
      <c r="AA28" s="24" t="s">
        <v>88</v>
      </c>
      <c r="AB28" s="24">
        <v>1</v>
      </c>
      <c r="AC28" s="24" t="s">
        <v>103</v>
      </c>
      <c r="AD28" s="24"/>
      <c r="AE28" s="24"/>
      <c r="AF28" s="24"/>
      <c r="AG28" s="24"/>
      <c r="AH28" s="24"/>
      <c r="AI28" s="24"/>
      <c r="AJ28" s="82">
        <f t="shared" si="1"/>
        <v>14</v>
      </c>
      <c r="AK28" s="87"/>
    </row>
    <row r="29" spans="2:37">
      <c r="B29" s="62" t="s">
        <v>52</v>
      </c>
      <c r="C29" s="67" t="s">
        <v>54</v>
      </c>
      <c r="D29" s="60">
        <v>1</v>
      </c>
      <c r="E29" s="28" t="s">
        <v>110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9"/>
      <c r="X29" s="28"/>
      <c r="Y29" s="28"/>
      <c r="Z29" s="28"/>
      <c r="AA29" s="28"/>
      <c r="AB29" s="28">
        <v>1</v>
      </c>
      <c r="AC29" s="28" t="s">
        <v>105</v>
      </c>
      <c r="AD29" s="28"/>
      <c r="AE29" s="28"/>
      <c r="AF29" s="28"/>
      <c r="AG29" s="28"/>
      <c r="AH29" s="28"/>
      <c r="AI29" s="28"/>
      <c r="AJ29" s="82">
        <f t="shared" si="1"/>
        <v>2</v>
      </c>
      <c r="AK29" s="88"/>
    </row>
    <row r="30" spans="2:37" ht="15.75">
      <c r="B30" s="102" t="s">
        <v>77</v>
      </c>
      <c r="C30" s="102"/>
      <c r="D30" s="61">
        <f>SUM(D31:D34)</f>
        <v>1</v>
      </c>
      <c r="E30" s="30"/>
      <c r="F30" s="30">
        <f t="shared" ref="F30:AH30" si="4">SUM(F31:F34)</f>
        <v>0</v>
      </c>
      <c r="G30" s="30"/>
      <c r="H30" s="30">
        <f t="shared" si="4"/>
        <v>0</v>
      </c>
      <c r="I30" s="30"/>
      <c r="J30" s="30">
        <f t="shared" si="4"/>
        <v>0</v>
      </c>
      <c r="K30" s="30"/>
      <c r="L30" s="30">
        <f t="shared" si="4"/>
        <v>0</v>
      </c>
      <c r="M30" s="30"/>
      <c r="N30" s="30">
        <f t="shared" si="4"/>
        <v>0</v>
      </c>
      <c r="O30" s="30"/>
      <c r="P30" s="30">
        <f t="shared" si="4"/>
        <v>0</v>
      </c>
      <c r="Q30" s="30"/>
      <c r="R30" s="30">
        <f t="shared" si="4"/>
        <v>4</v>
      </c>
      <c r="S30" s="30"/>
      <c r="T30" s="30">
        <f t="shared" si="4"/>
        <v>0</v>
      </c>
      <c r="U30" s="30"/>
      <c r="V30" s="30">
        <f t="shared" si="4"/>
        <v>0</v>
      </c>
      <c r="W30" s="30"/>
      <c r="X30" s="30">
        <f t="shared" si="4"/>
        <v>0</v>
      </c>
      <c r="Y30" s="30"/>
      <c r="Z30" s="30">
        <f t="shared" si="4"/>
        <v>1</v>
      </c>
      <c r="AA30" s="30"/>
      <c r="AB30" s="30">
        <f t="shared" si="4"/>
        <v>0</v>
      </c>
      <c r="AC30" s="30"/>
      <c r="AD30" s="30">
        <f t="shared" si="4"/>
        <v>0</v>
      </c>
      <c r="AE30" s="30"/>
      <c r="AF30" s="30">
        <f t="shared" si="4"/>
        <v>0</v>
      </c>
      <c r="AG30" s="30"/>
      <c r="AH30" s="30">
        <f t="shared" si="4"/>
        <v>0</v>
      </c>
      <c r="AI30" s="30"/>
      <c r="AJ30" s="81">
        <f t="shared" si="1"/>
        <v>6</v>
      </c>
      <c r="AK30" s="84"/>
    </row>
    <row r="31" spans="2:37">
      <c r="B31" s="73" t="s">
        <v>56</v>
      </c>
      <c r="C31" s="74" t="s">
        <v>72</v>
      </c>
      <c r="D31" s="59">
        <v>1</v>
      </c>
      <c r="E31" s="24" t="s">
        <v>84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>
        <v>1</v>
      </c>
      <c r="S31" s="24" t="s">
        <v>84</v>
      </c>
      <c r="T31" s="24"/>
      <c r="U31" s="24"/>
      <c r="V31" s="24"/>
      <c r="W31" s="25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82">
        <f t="shared" si="1"/>
        <v>2</v>
      </c>
      <c r="AK31" s="89" t="s">
        <v>146</v>
      </c>
    </row>
    <row r="32" spans="2:37">
      <c r="B32" s="73" t="s">
        <v>57</v>
      </c>
      <c r="C32" s="74" t="s">
        <v>140</v>
      </c>
      <c r="D32" s="59"/>
      <c r="E32" s="24"/>
      <c r="F32" s="24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>
        <v>1</v>
      </c>
      <c r="S32" s="36" t="s">
        <v>84</v>
      </c>
      <c r="T32" s="36"/>
      <c r="U32" s="36"/>
      <c r="V32" s="36"/>
      <c r="W32" s="38"/>
      <c r="X32" s="36"/>
      <c r="Y32" s="36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82">
        <f t="shared" si="1"/>
        <v>1</v>
      </c>
      <c r="AK32" s="90"/>
    </row>
    <row r="33" spans="2:37">
      <c r="B33" s="73" t="s">
        <v>58</v>
      </c>
      <c r="C33" s="74" t="s">
        <v>141</v>
      </c>
      <c r="D33" s="59"/>
      <c r="E33" s="24"/>
      <c r="F33" s="24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>
        <v>2</v>
      </c>
      <c r="S33" s="36" t="s">
        <v>86</v>
      </c>
      <c r="T33" s="36"/>
      <c r="U33" s="36"/>
      <c r="V33" s="36"/>
      <c r="W33" s="36"/>
      <c r="X33" s="36"/>
      <c r="Y33" s="36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82">
        <f t="shared" si="1"/>
        <v>2</v>
      </c>
      <c r="AK33" s="90"/>
    </row>
    <row r="34" spans="2:37">
      <c r="B34" s="73" t="s">
        <v>137</v>
      </c>
      <c r="C34" s="63" t="s">
        <v>138</v>
      </c>
      <c r="D34" s="58"/>
      <c r="E34" s="21"/>
      <c r="F34" s="21"/>
      <c r="G34" s="39"/>
      <c r="H34" s="39"/>
      <c r="I34" s="39"/>
      <c r="J34" s="39"/>
      <c r="K34" s="39"/>
      <c r="L34" s="39"/>
      <c r="M34" s="39"/>
      <c r="N34" s="39"/>
      <c r="O34" s="40"/>
      <c r="P34" s="39"/>
      <c r="Q34" s="39"/>
      <c r="R34" s="39"/>
      <c r="S34" s="39"/>
      <c r="T34" s="39"/>
      <c r="U34" s="39"/>
      <c r="V34" s="39"/>
      <c r="W34" s="39"/>
      <c r="X34" s="41"/>
      <c r="Y34" s="41"/>
      <c r="Z34" s="21">
        <v>1</v>
      </c>
      <c r="AA34" s="21" t="s">
        <v>93</v>
      </c>
      <c r="AB34" s="21"/>
      <c r="AC34" s="21"/>
      <c r="AD34" s="21"/>
      <c r="AE34" s="21"/>
      <c r="AF34" s="31"/>
      <c r="AG34" s="31"/>
      <c r="AH34" s="21"/>
      <c r="AI34" s="21"/>
      <c r="AJ34" s="82">
        <f>D34+F34+H34+J34+L34+N34+P34+R34+T34+V34+X34+Z34+AB34+AD34+AF34+AH34</f>
        <v>1</v>
      </c>
      <c r="AK34" s="91"/>
    </row>
    <row r="35" spans="2:37" ht="15.75">
      <c r="B35" s="68" t="s">
        <v>78</v>
      </c>
      <c r="C35" s="69"/>
      <c r="D35" s="61">
        <f>SUM(D36:D37)</f>
        <v>0</v>
      </c>
      <c r="E35" s="30"/>
      <c r="F35" s="30">
        <f t="shared" ref="F35:AH35" si="5">SUM(F36:F37)</f>
        <v>0</v>
      </c>
      <c r="G35" s="30"/>
      <c r="H35" s="30">
        <f t="shared" si="5"/>
        <v>0</v>
      </c>
      <c r="I35" s="30"/>
      <c r="J35" s="30">
        <f t="shared" si="5"/>
        <v>0</v>
      </c>
      <c r="K35" s="30"/>
      <c r="L35" s="30">
        <f t="shared" si="5"/>
        <v>0</v>
      </c>
      <c r="M35" s="30"/>
      <c r="N35" s="30">
        <f t="shared" si="5"/>
        <v>0</v>
      </c>
      <c r="O35" s="30"/>
      <c r="P35" s="30">
        <f t="shared" si="5"/>
        <v>0</v>
      </c>
      <c r="Q35" s="30"/>
      <c r="R35" s="30">
        <f t="shared" si="5"/>
        <v>0</v>
      </c>
      <c r="S35" s="30"/>
      <c r="T35" s="30">
        <f t="shared" si="5"/>
        <v>0</v>
      </c>
      <c r="U35" s="30"/>
      <c r="V35" s="30">
        <f t="shared" si="5"/>
        <v>2</v>
      </c>
      <c r="W35" s="30"/>
      <c r="X35" s="30">
        <f t="shared" si="5"/>
        <v>0</v>
      </c>
      <c r="Y35" s="30"/>
      <c r="Z35" s="30">
        <f t="shared" si="5"/>
        <v>1</v>
      </c>
      <c r="AA35" s="30"/>
      <c r="AB35" s="30">
        <f t="shared" si="5"/>
        <v>0</v>
      </c>
      <c r="AC35" s="30"/>
      <c r="AD35" s="30">
        <f t="shared" si="5"/>
        <v>0</v>
      </c>
      <c r="AE35" s="30"/>
      <c r="AF35" s="30">
        <f t="shared" si="5"/>
        <v>0</v>
      </c>
      <c r="AG35" s="30"/>
      <c r="AH35" s="30">
        <f t="shared" si="5"/>
        <v>0</v>
      </c>
      <c r="AI35" s="30"/>
      <c r="AJ35" s="81">
        <f t="shared" si="1"/>
        <v>3</v>
      </c>
      <c r="AK35" s="84"/>
    </row>
    <row r="36" spans="2:37" ht="60">
      <c r="B36" s="73" t="s">
        <v>59</v>
      </c>
      <c r="C36" s="75" t="s">
        <v>60</v>
      </c>
      <c r="D36" s="46"/>
      <c r="E36" s="32"/>
      <c r="F36" s="3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>
        <f>1+1</f>
        <v>2</v>
      </c>
      <c r="W36" s="47" t="s">
        <v>99</v>
      </c>
      <c r="X36" s="42"/>
      <c r="Y36" s="42"/>
      <c r="Z36" s="32">
        <v>1</v>
      </c>
      <c r="AA36" s="32" t="s">
        <v>88</v>
      </c>
      <c r="AB36" s="32"/>
      <c r="AC36" s="32"/>
      <c r="AD36" s="32"/>
      <c r="AE36" s="32"/>
      <c r="AF36" s="32"/>
      <c r="AG36" s="32"/>
      <c r="AH36" s="32"/>
      <c r="AI36" s="32"/>
      <c r="AJ36" s="82">
        <f t="shared" si="1"/>
        <v>3</v>
      </c>
      <c r="AK36" s="85" t="s">
        <v>147</v>
      </c>
    </row>
    <row r="37" spans="2:37">
      <c r="B37" s="77" t="s">
        <v>73</v>
      </c>
      <c r="C37" s="78" t="s">
        <v>74</v>
      </c>
      <c r="D37" s="54"/>
      <c r="E37" s="55"/>
      <c r="F37" s="3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2"/>
      <c r="Y37" s="4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82">
        <f t="shared" si="1"/>
        <v>0</v>
      </c>
      <c r="AK37" s="83"/>
    </row>
    <row r="38" spans="2:37" ht="15.75">
      <c r="B38" s="68" t="s">
        <v>143</v>
      </c>
      <c r="C38" s="69"/>
      <c r="D38" s="61">
        <v>0</v>
      </c>
      <c r="E38" s="30"/>
      <c r="F38" s="30">
        <v>0</v>
      </c>
      <c r="G38" s="30"/>
      <c r="H38" s="30">
        <v>0</v>
      </c>
      <c r="I38" s="30"/>
      <c r="J38" s="30">
        <v>0</v>
      </c>
      <c r="K38" s="30"/>
      <c r="L38" s="30">
        <v>0</v>
      </c>
      <c r="M38" s="30"/>
      <c r="N38" s="30">
        <v>0</v>
      </c>
      <c r="O38" s="30"/>
      <c r="P38" s="30">
        <v>0</v>
      </c>
      <c r="Q38" s="30"/>
      <c r="R38" s="30">
        <v>0</v>
      </c>
      <c r="S38" s="30"/>
      <c r="T38" s="30">
        <v>0</v>
      </c>
      <c r="U38" s="30"/>
      <c r="V38" s="30">
        <v>1</v>
      </c>
      <c r="W38" s="30"/>
      <c r="X38" s="30">
        <v>0</v>
      </c>
      <c r="Y38" s="30"/>
      <c r="Z38" s="30">
        <v>0</v>
      </c>
      <c r="AA38" s="30"/>
      <c r="AB38" s="30">
        <v>0</v>
      </c>
      <c r="AC38" s="30"/>
      <c r="AD38" s="30">
        <v>0</v>
      </c>
      <c r="AE38" s="30"/>
      <c r="AF38" s="30">
        <v>0</v>
      </c>
      <c r="AG38" s="30"/>
      <c r="AH38" s="30">
        <v>0</v>
      </c>
      <c r="AI38" s="30"/>
      <c r="AJ38" s="81">
        <f t="shared" ref="AJ38:AJ39" si="6">D38+F38+H38+J38+L38+N38+P38+R38+T38+V38+X38+Z38+AB38+AD38+AF38+AH38</f>
        <v>1</v>
      </c>
      <c r="AK38" s="84"/>
    </row>
    <row r="39" spans="2:37" ht="70.5" customHeight="1">
      <c r="B39" s="73" t="s">
        <v>142</v>
      </c>
      <c r="C39" s="67" t="s">
        <v>55</v>
      </c>
      <c r="D39" s="59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>
        <v>1</v>
      </c>
      <c r="W39" s="25" t="s">
        <v>98</v>
      </c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82">
        <f t="shared" si="6"/>
        <v>1</v>
      </c>
      <c r="AK39" s="85" t="s">
        <v>146</v>
      </c>
    </row>
    <row r="40" spans="2:37">
      <c r="D40" s="79">
        <f>D12+D15+D18+D22+D30+D35+D38</f>
        <v>34</v>
      </c>
      <c r="E40" s="79"/>
      <c r="F40" s="79">
        <f>F12+F15+F18+F22+F30+F35+F38</f>
        <v>43</v>
      </c>
      <c r="G40" s="44"/>
      <c r="H40" s="79">
        <f>H12+H15+H18+H22+H30+H35+H38</f>
        <v>29</v>
      </c>
      <c r="I40" s="44"/>
      <c r="J40" s="79">
        <f>J12+J15+J18+J22+J30+J35+J38</f>
        <v>8</v>
      </c>
      <c r="K40" s="44"/>
      <c r="L40" s="79">
        <f>L12+L15+L18+L22+L30+L35+L38</f>
        <v>4</v>
      </c>
      <c r="M40" s="44"/>
      <c r="N40" s="79">
        <f>N12+N15+N18+N22+N30+N35+N38</f>
        <v>16</v>
      </c>
      <c r="O40" s="44"/>
      <c r="P40" s="79">
        <f>P12+P15+P18+P22+P30+P35+P38</f>
        <v>20</v>
      </c>
      <c r="Q40" s="44"/>
      <c r="R40" s="79">
        <f>R12+R15+R18+R22+R30+R35+R38</f>
        <v>51</v>
      </c>
      <c r="S40" s="44"/>
      <c r="T40" s="79">
        <f>T12+T15+T18+T22+T30+T35+T38</f>
        <v>18</v>
      </c>
      <c r="U40" s="44"/>
      <c r="V40" s="79">
        <f>V12+V15+V18+V22+V30+V35+V38</f>
        <v>35</v>
      </c>
      <c r="W40" s="44"/>
      <c r="X40" s="79">
        <f>X12+X15+X18+X22+X30+X35+X38</f>
        <v>12</v>
      </c>
      <c r="Y40" s="44"/>
      <c r="Z40" s="79">
        <f>Z12+Z15+Z18+Z22+Z30+Z35+Z38</f>
        <v>35</v>
      </c>
      <c r="AA40" s="33"/>
      <c r="AB40" s="79">
        <f>AB12+AB15+AB18+AB22+AB30+AB35+AB38</f>
        <v>15</v>
      </c>
      <c r="AC40" s="33"/>
      <c r="AD40" s="79">
        <f>AD12+AD15+AD18+AD22+AD30+AD35+AD38</f>
        <v>4</v>
      </c>
      <c r="AE40" s="33"/>
      <c r="AF40" s="79">
        <f>AF12+AF15+AF18+AF22+AF30+AF35+AF38</f>
        <v>2</v>
      </c>
      <c r="AG40" s="33"/>
      <c r="AH40" s="79">
        <f>AH12+AH15+AH18+AH22+AH30+AH35+AH38</f>
        <v>3</v>
      </c>
      <c r="AI40" s="33"/>
      <c r="AJ40" s="33">
        <f>AJ12+AJ15+AJ18+AJ22+AJ30+AJ35+AJ38</f>
        <v>329</v>
      </c>
    </row>
    <row r="41" spans="2:37">
      <c r="D41" s="53"/>
      <c r="E41" s="53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2:37" ht="26.25"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80"/>
    </row>
    <row r="43" spans="2:37">
      <c r="D43" s="95" t="s">
        <v>61</v>
      </c>
      <c r="E43" s="95"/>
      <c r="F43" s="95"/>
      <c r="G43" s="95"/>
      <c r="H43" s="95"/>
      <c r="I43" s="95"/>
      <c r="J43" s="95"/>
      <c r="K43" s="95" t="s">
        <v>62</v>
      </c>
      <c r="L43" s="95"/>
      <c r="M43" s="95"/>
      <c r="N43" s="95"/>
      <c r="O43" s="95"/>
      <c r="P43" s="95"/>
      <c r="Q43" s="95"/>
      <c r="R43" s="95" t="s">
        <v>63</v>
      </c>
      <c r="S43" s="95"/>
      <c r="T43" s="95"/>
      <c r="U43" s="95"/>
      <c r="V43" s="95"/>
      <c r="W43" s="9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2:37">
      <c r="D44" s="95" t="s">
        <v>64</v>
      </c>
      <c r="E44" s="95"/>
      <c r="F44" s="95"/>
      <c r="G44" s="95"/>
      <c r="H44" s="95"/>
      <c r="I44" s="95"/>
      <c r="J44" s="95"/>
      <c r="K44" s="95" t="s">
        <v>65</v>
      </c>
      <c r="L44" s="95"/>
      <c r="M44" s="95"/>
      <c r="N44" s="95"/>
      <c r="O44" s="95"/>
      <c r="P44" s="95"/>
      <c r="Q44" s="95"/>
      <c r="R44" s="95" t="s">
        <v>66</v>
      </c>
      <c r="S44" s="95"/>
      <c r="T44" s="95"/>
      <c r="U44" s="95"/>
      <c r="V44" s="95"/>
      <c r="W44" s="9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2:37">
      <c r="D45" s="99" t="s">
        <v>67</v>
      </c>
      <c r="E45" s="99"/>
      <c r="F45" s="99"/>
      <c r="G45" s="99"/>
      <c r="H45" s="99"/>
      <c r="I45" s="99"/>
      <c r="J45" s="99"/>
      <c r="K45" s="95" t="s">
        <v>68</v>
      </c>
      <c r="L45" s="95"/>
      <c r="M45" s="95"/>
      <c r="N45" s="95"/>
      <c r="O45" s="95"/>
      <c r="P45" s="95"/>
      <c r="Q45" s="95"/>
      <c r="R45" s="95" t="s">
        <v>69</v>
      </c>
      <c r="S45" s="95"/>
      <c r="T45" s="95"/>
      <c r="U45" s="95"/>
      <c r="V45" s="95"/>
      <c r="W45" s="9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2:37">
      <c r="D46" s="95" t="s">
        <v>101</v>
      </c>
      <c r="E46" s="95"/>
      <c r="F46" s="95"/>
      <c r="G46" s="95"/>
      <c r="H46" s="95"/>
      <c r="I46" s="95"/>
      <c r="J46" s="95"/>
      <c r="K46" s="95" t="s">
        <v>70</v>
      </c>
      <c r="L46" s="95"/>
      <c r="M46" s="95"/>
      <c r="N46" s="95"/>
      <c r="O46" s="95"/>
      <c r="P46" s="95"/>
      <c r="Q46" s="95"/>
      <c r="R46" s="95" t="s">
        <v>71</v>
      </c>
      <c r="S46" s="95"/>
      <c r="T46" s="95"/>
      <c r="U46" s="95"/>
      <c r="V46" s="95"/>
      <c r="W46" s="9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2:37">
      <c r="D47" s="95" t="s">
        <v>102</v>
      </c>
      <c r="E47" s="95"/>
    </row>
  </sheetData>
  <sheetProtection selectLockedCells="1" selectUnlockedCells="1"/>
  <mergeCells count="45">
    <mergeCell ref="D5:AJ5"/>
    <mergeCell ref="D3:AJ3"/>
    <mergeCell ref="D2:AJ2"/>
    <mergeCell ref="D1:R1"/>
    <mergeCell ref="B7:C10"/>
    <mergeCell ref="D7:AJ7"/>
    <mergeCell ref="D8:E9"/>
    <mergeCell ref="F8:G9"/>
    <mergeCell ref="H8:I9"/>
    <mergeCell ref="J8:K9"/>
    <mergeCell ref="AB8:AC9"/>
    <mergeCell ref="AD8:AE9"/>
    <mergeCell ref="AF8:AG9"/>
    <mergeCell ref="AH8:AI9"/>
    <mergeCell ref="L8:M9"/>
    <mergeCell ref="AJ8:AJ9"/>
    <mergeCell ref="B15:C15"/>
    <mergeCell ref="B30:C30"/>
    <mergeCell ref="D43:J43"/>
    <mergeCell ref="K43:Q43"/>
    <mergeCell ref="R43:W43"/>
    <mergeCell ref="X8:Y9"/>
    <mergeCell ref="Z8:AA9"/>
    <mergeCell ref="N8:O9"/>
    <mergeCell ref="P8:Q9"/>
    <mergeCell ref="R8:S9"/>
    <mergeCell ref="T8:U9"/>
    <mergeCell ref="V8:W9"/>
    <mergeCell ref="D47:E47"/>
    <mergeCell ref="D10:AI10"/>
    <mergeCell ref="D46:J46"/>
    <mergeCell ref="K46:Q46"/>
    <mergeCell ref="R46:W46"/>
    <mergeCell ref="D44:J44"/>
    <mergeCell ref="K44:Q44"/>
    <mergeCell ref="R44:W44"/>
    <mergeCell ref="D45:J45"/>
    <mergeCell ref="K45:Q45"/>
    <mergeCell ref="R45:W45"/>
    <mergeCell ref="AK23:AK29"/>
    <mergeCell ref="AK31:AK34"/>
    <mergeCell ref="AK7:AK11"/>
    <mergeCell ref="AK13:AK14"/>
    <mergeCell ref="AK16:AK17"/>
    <mergeCell ref="AK19:AK21"/>
  </mergeCells>
  <phoneticPr fontId="21" type="noConversion"/>
  <pageMargins left="0.70833333333333337" right="0.70833333333333337" top="1.1416666666666666" bottom="1.1416666666666666" header="0.51180555555555551" footer="0.51180555555555551"/>
  <pageSetup paperSize="8" scale="4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Sobolowski</dc:creator>
  <cp:lastModifiedBy>Joanna Bielenin</cp:lastModifiedBy>
  <cp:lastPrinted>2025-12-11T11:38:02Z</cp:lastPrinted>
  <dcterms:created xsi:type="dcterms:W3CDTF">2025-02-17T01:36:52Z</dcterms:created>
  <dcterms:modified xsi:type="dcterms:W3CDTF">2025-12-11T11:38:17Z</dcterms:modified>
</cp:coreProperties>
</file>